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vesth/Dropbox/Arendals Turnforening/Arrangementer og konkurranser/Konkurranser/KM og SM/SM 2024/Trenings- og konkurranseplan/"/>
    </mc:Choice>
  </mc:AlternateContent>
  <xr:revisionPtr revIDLastSave="0" documentId="13_ncr:1_{5907EFCC-FB00-D14C-8E18-7D1C34B27D9C}" xr6:coauthVersionLast="47" xr6:coauthVersionMax="47" xr10:uidLastSave="{00000000-0000-0000-0000-000000000000}"/>
  <bookViews>
    <workbookView xWindow="0" yWindow="500" windowWidth="30760" windowHeight="16260" tabRatio="948" xr2:uid="{00000000-000D-0000-FFFF-FFFF00000000}"/>
  </bookViews>
  <sheets>
    <sheet name="Tidsplan" sheetId="19" r:id="rId1"/>
    <sheet name="Lag" sheetId="13" r:id="rId2"/>
    <sheet name="Lørdag - pulje 1+2" sheetId="22" r:id="rId3"/>
    <sheet name="Lørdag - pulje 3+4" sheetId="7" r:id="rId4"/>
    <sheet name="Søndag - Aspirant oppvisning" sheetId="25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9" i="7" l="1"/>
  <c r="N47" i="7"/>
  <c r="N45" i="7"/>
  <c r="N43" i="7"/>
  <c r="N41" i="7"/>
  <c r="N39" i="7"/>
  <c r="N37" i="7"/>
  <c r="K50" i="7"/>
  <c r="L50" i="7"/>
  <c r="K49" i="7"/>
  <c r="L49" i="7"/>
  <c r="O50" i="7"/>
  <c r="O48" i="7"/>
  <c r="O46" i="7"/>
  <c r="O44" i="7"/>
  <c r="O42" i="7"/>
  <c r="O40" i="7"/>
  <c r="O38" i="7"/>
  <c r="O36" i="7"/>
  <c r="L33" i="22"/>
  <c r="N27" i="22"/>
  <c r="F41" i="13"/>
  <c r="D41" i="13"/>
  <c r="E41" i="13"/>
  <c r="C41" i="13"/>
  <c r="E24" i="13"/>
  <c r="F39" i="13"/>
  <c r="D24" i="13"/>
  <c r="C24" i="13"/>
  <c r="F24" i="13" s="1"/>
  <c r="F22" i="13"/>
  <c r="O10" i="22"/>
  <c r="K10" i="22"/>
  <c r="K11" i="22" s="1"/>
  <c r="D61" i="13"/>
  <c r="E61" i="13"/>
  <c r="C61" i="13"/>
  <c r="F21" i="13"/>
  <c r="O26" i="22" l="1"/>
  <c r="O24" i="22"/>
  <c r="O22" i="22"/>
  <c r="O20" i="22"/>
  <c r="O18" i="22"/>
  <c r="O16" i="22"/>
  <c r="O14" i="22"/>
  <c r="O12" i="22"/>
  <c r="N25" i="22"/>
  <c r="N23" i="22"/>
  <c r="N21" i="22"/>
  <c r="N19" i="22"/>
  <c r="N17" i="22"/>
  <c r="N15" i="22"/>
  <c r="N13" i="22"/>
  <c r="N11" i="22"/>
  <c r="C50" i="19"/>
  <c r="E46" i="19"/>
  <c r="E45" i="19"/>
  <c r="E44" i="19"/>
  <c r="D46" i="19"/>
  <c r="D45" i="19"/>
  <c r="D44" i="19"/>
  <c r="C46" i="19"/>
  <c r="C45" i="19"/>
  <c r="C44" i="19"/>
  <c r="C38" i="19"/>
  <c r="C37" i="19"/>
  <c r="C36" i="19"/>
  <c r="O49" i="25"/>
  <c r="O50" i="25" s="1"/>
  <c r="O51" i="25" s="1"/>
  <c r="O52" i="25" s="1"/>
  <c r="O53" i="25" s="1"/>
  <c r="O54" i="25" s="1"/>
  <c r="O55" i="25" s="1"/>
  <c r="O56" i="25" s="1"/>
  <c r="O57" i="25" s="1"/>
  <c r="O58" i="25" s="1"/>
  <c r="O59" i="25" s="1"/>
  <c r="N49" i="25"/>
  <c r="N50" i="25" s="1"/>
  <c r="N51" i="25" s="1"/>
  <c r="N52" i="25" s="1"/>
  <c r="N53" i="25" s="1"/>
  <c r="N54" i="25" s="1"/>
  <c r="N55" i="25" s="1"/>
  <c r="N56" i="25" s="1"/>
  <c r="N57" i="25" s="1"/>
  <c r="N58" i="25" s="1"/>
  <c r="N59" i="25" s="1"/>
  <c r="R59" i="25"/>
  <c r="Q59" i="25"/>
  <c r="H55" i="25"/>
  <c r="Q58" i="25" s="1"/>
  <c r="I55" i="25"/>
  <c r="R58" i="25" s="1"/>
  <c r="H54" i="25"/>
  <c r="Q57" i="25" s="1"/>
  <c r="I54" i="25"/>
  <c r="R57" i="25" s="1"/>
  <c r="H53" i="25"/>
  <c r="Q56" i="25" s="1"/>
  <c r="I53" i="25"/>
  <c r="R56" i="25" s="1"/>
  <c r="I52" i="25"/>
  <c r="R55" i="25" s="1"/>
  <c r="H52" i="25"/>
  <c r="Q55" i="25" s="1"/>
  <c r="I51" i="25"/>
  <c r="R54" i="25" s="1"/>
  <c r="H51" i="25"/>
  <c r="Q54" i="25" s="1"/>
  <c r="G51" i="25"/>
  <c r="P53" i="25" s="1"/>
  <c r="I50" i="25"/>
  <c r="R52" i="25" s="1"/>
  <c r="H50" i="25"/>
  <c r="Q52" i="25" s="1"/>
  <c r="G50" i="25"/>
  <c r="P51" i="25" s="1"/>
  <c r="I49" i="25"/>
  <c r="R50" i="25" s="1"/>
  <c r="H49" i="25"/>
  <c r="Q50" i="25" s="1"/>
  <c r="G49" i="25"/>
  <c r="P49" i="25" s="1"/>
  <c r="D49" i="25"/>
  <c r="F49" i="25" s="1"/>
  <c r="D36" i="25"/>
  <c r="H43" i="25"/>
  <c r="Q43" i="25" s="1"/>
  <c r="I43" i="25"/>
  <c r="R43" i="25" s="1"/>
  <c r="H42" i="25"/>
  <c r="Q42" i="25" s="1"/>
  <c r="I42" i="25"/>
  <c r="R42" i="25" s="1"/>
  <c r="H41" i="25"/>
  <c r="Q41" i="25" s="1"/>
  <c r="I41" i="25"/>
  <c r="R41" i="25" s="1"/>
  <c r="H40" i="25"/>
  <c r="Q40" i="25" s="1"/>
  <c r="I40" i="25"/>
  <c r="R40" i="25" s="1"/>
  <c r="I39" i="25"/>
  <c r="R39" i="25" s="1"/>
  <c r="H39" i="25"/>
  <c r="Q39" i="25" s="1"/>
  <c r="I38" i="25"/>
  <c r="R38" i="25" s="1"/>
  <c r="H38" i="25"/>
  <c r="Q38" i="25" s="1"/>
  <c r="I37" i="25"/>
  <c r="R37" i="25" s="1"/>
  <c r="H37" i="25"/>
  <c r="Q37" i="25" s="1"/>
  <c r="I36" i="25"/>
  <c r="R36" i="25" s="1"/>
  <c r="H36" i="25"/>
  <c r="Q36" i="25" s="1"/>
  <c r="N36" i="25"/>
  <c r="N37" i="25" s="1"/>
  <c r="N38" i="25" s="1"/>
  <c r="N39" i="25" s="1"/>
  <c r="N40" i="25" s="1"/>
  <c r="N41" i="25" s="1"/>
  <c r="N42" i="25" s="1"/>
  <c r="N43" i="25" s="1"/>
  <c r="H30" i="25"/>
  <c r="Q30" i="25" s="1"/>
  <c r="I30" i="25"/>
  <c r="R30" i="25" s="1"/>
  <c r="H29" i="25"/>
  <c r="I29" i="25"/>
  <c r="R29" i="25" s="1"/>
  <c r="H28" i="25"/>
  <c r="Q28" i="25" s="1"/>
  <c r="I28" i="25"/>
  <c r="R28" i="25" s="1"/>
  <c r="I27" i="25"/>
  <c r="R27" i="25" s="1"/>
  <c r="H27" i="25"/>
  <c r="Q27" i="25" s="1"/>
  <c r="I26" i="25"/>
  <c r="R26" i="25" s="1"/>
  <c r="H26" i="25"/>
  <c r="Q26" i="25" s="1"/>
  <c r="I25" i="25"/>
  <c r="R25" i="25" s="1"/>
  <c r="H25" i="25"/>
  <c r="Q25" i="25" s="1"/>
  <c r="F36" i="25"/>
  <c r="E28" i="19"/>
  <c r="E27" i="19"/>
  <c r="E26" i="19"/>
  <c r="E25" i="19"/>
  <c r="D28" i="19"/>
  <c r="D27" i="19"/>
  <c r="D26" i="19"/>
  <c r="D25" i="19"/>
  <c r="C28" i="19"/>
  <c r="C27" i="19"/>
  <c r="C26" i="19"/>
  <c r="C25" i="19"/>
  <c r="B34" i="19"/>
  <c r="C19" i="19"/>
  <c r="C18" i="19"/>
  <c r="C17" i="19"/>
  <c r="B15" i="19"/>
  <c r="B47" i="22"/>
  <c r="B4" i="25"/>
  <c r="B2" i="25"/>
  <c r="D25" i="25"/>
  <c r="D26" i="25" s="1"/>
  <c r="Q29" i="25"/>
  <c r="N25" i="25"/>
  <c r="N26" i="25" s="1"/>
  <c r="N27" i="25" s="1"/>
  <c r="K36" i="7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B43" i="7"/>
  <c r="B44" i="7" s="1"/>
  <c r="B32" i="7"/>
  <c r="B33" i="7" s="1"/>
  <c r="B34" i="7" s="1"/>
  <c r="B17" i="7"/>
  <c r="B16" i="7"/>
  <c r="B15" i="7"/>
  <c r="B14" i="7"/>
  <c r="B13" i="7"/>
  <c r="B12" i="7"/>
  <c r="B11" i="7"/>
  <c r="K10" i="7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O30" i="7"/>
  <c r="O27" i="7"/>
  <c r="O24" i="7"/>
  <c r="O21" i="7"/>
  <c r="O18" i="7"/>
  <c r="O15" i="7"/>
  <c r="O12" i="7"/>
  <c r="N29" i="7"/>
  <c r="N26" i="7"/>
  <c r="N23" i="7"/>
  <c r="N20" i="7"/>
  <c r="N17" i="7"/>
  <c r="N14" i="7"/>
  <c r="N11" i="7"/>
  <c r="M28" i="7"/>
  <c r="M25" i="7"/>
  <c r="M22" i="7"/>
  <c r="M19" i="7"/>
  <c r="M16" i="7"/>
  <c r="M13" i="7"/>
  <c r="M10" i="7"/>
  <c r="D32" i="7"/>
  <c r="O53" i="22"/>
  <c r="O50" i="22"/>
  <c r="O47" i="22"/>
  <c r="O44" i="22"/>
  <c r="O41" i="22"/>
  <c r="O38" i="22"/>
  <c r="O35" i="22"/>
  <c r="N52" i="22"/>
  <c r="N49" i="22"/>
  <c r="N46" i="22"/>
  <c r="N43" i="22"/>
  <c r="N40" i="22"/>
  <c r="N37" i="22"/>
  <c r="N34" i="22"/>
  <c r="M51" i="22"/>
  <c r="M48" i="22"/>
  <c r="M45" i="22"/>
  <c r="M42" i="22"/>
  <c r="M39" i="22"/>
  <c r="M36" i="22"/>
  <c r="M33" i="22"/>
  <c r="K33" i="22"/>
  <c r="K34" i="22" s="1"/>
  <c r="K35" i="22" s="1"/>
  <c r="K36" i="22" s="1"/>
  <c r="K37" i="22" s="1"/>
  <c r="K38" i="22" s="1"/>
  <c r="K39" i="22" s="1"/>
  <c r="K40" i="22" s="1"/>
  <c r="K41" i="22" s="1"/>
  <c r="K42" i="22" s="1"/>
  <c r="K43" i="22" s="1"/>
  <c r="K44" i="22" s="1"/>
  <c r="K45" i="22" s="1"/>
  <c r="K46" i="22" s="1"/>
  <c r="K47" i="22" s="1"/>
  <c r="K48" i="22" s="1"/>
  <c r="K49" i="22" s="1"/>
  <c r="K50" i="22" s="1"/>
  <c r="K51" i="22" s="1"/>
  <c r="K52" i="22" s="1"/>
  <c r="K53" i="22" s="1"/>
  <c r="N28" i="25" l="1"/>
  <c r="N29" i="25" s="1"/>
  <c r="N30" i="25" s="1"/>
  <c r="D37" i="25"/>
  <c r="D38" i="25" s="1"/>
  <c r="D39" i="25" s="1"/>
  <c r="D50" i="25"/>
  <c r="D51" i="25" s="1"/>
  <c r="F51" i="25" s="1"/>
  <c r="F38" i="25"/>
  <c r="F26" i="25"/>
  <c r="D27" i="25"/>
  <c r="F25" i="25"/>
  <c r="D34" i="7"/>
  <c r="B35" i="7"/>
  <c r="D33" i="7"/>
  <c r="B45" i="7"/>
  <c r="D44" i="7"/>
  <c r="D43" i="7"/>
  <c r="F37" i="25" l="1"/>
  <c r="D52" i="25"/>
  <c r="D53" i="25" s="1"/>
  <c r="F50" i="25"/>
  <c r="D40" i="25"/>
  <c r="F39" i="25"/>
  <c r="D28" i="25"/>
  <c r="F27" i="25"/>
  <c r="B36" i="7"/>
  <c r="D35" i="7"/>
  <c r="B46" i="7"/>
  <c r="D45" i="7"/>
  <c r="F52" i="25" l="1"/>
  <c r="F53" i="25"/>
  <c r="D54" i="25"/>
  <c r="F40" i="25"/>
  <c r="D41" i="25"/>
  <c r="D42" i="25" s="1"/>
  <c r="D29" i="25"/>
  <c r="F28" i="25"/>
  <c r="D36" i="7"/>
  <c r="B37" i="7"/>
  <c r="B47" i="7"/>
  <c r="D46" i="7"/>
  <c r="B48" i="22"/>
  <c r="B49" i="22" s="1"/>
  <c r="D47" i="22"/>
  <c r="B48" i="13"/>
  <c r="B44" i="13"/>
  <c r="F59" i="13"/>
  <c r="F58" i="13"/>
  <c r="F57" i="13"/>
  <c r="F56" i="13"/>
  <c r="F55" i="13"/>
  <c r="F54" i="13"/>
  <c r="F38" i="13"/>
  <c r="F37" i="13"/>
  <c r="F36" i="13"/>
  <c r="F35" i="13"/>
  <c r="F34" i="13"/>
  <c r="F33" i="13"/>
  <c r="F32" i="13"/>
  <c r="F31" i="13"/>
  <c r="F20" i="13"/>
  <c r="F19" i="13"/>
  <c r="F18" i="13"/>
  <c r="F17" i="13"/>
  <c r="F16" i="13"/>
  <c r="F15" i="13"/>
  <c r="F14" i="13"/>
  <c r="F13" i="13"/>
  <c r="C31" i="19"/>
  <c r="F42" i="25" l="1"/>
  <c r="D43" i="25"/>
  <c r="F43" i="25" s="1"/>
  <c r="D55" i="25"/>
  <c r="F54" i="25"/>
  <c r="F41" i="25"/>
  <c r="D30" i="25"/>
  <c r="F29" i="25"/>
  <c r="B38" i="7"/>
  <c r="D38" i="7" s="1"/>
  <c r="D37" i="7"/>
  <c r="B48" i="7"/>
  <c r="B49" i="7" s="1"/>
  <c r="D47" i="7"/>
  <c r="D49" i="22"/>
  <c r="B50" i="22"/>
  <c r="D48" i="22"/>
  <c r="F61" i="13"/>
  <c r="B18" i="22"/>
  <c r="B19" i="22"/>
  <c r="B10" i="7"/>
  <c r="B9" i="7"/>
  <c r="D49" i="7" l="1"/>
  <c r="B50" i="7"/>
  <c r="D50" i="7" s="1"/>
  <c r="F55" i="25"/>
  <c r="D56" i="25"/>
  <c r="F56" i="25" s="1"/>
  <c r="F30" i="25"/>
  <c r="D48" i="7"/>
  <c r="B51" i="22"/>
  <c r="D50" i="22"/>
  <c r="B33" i="22"/>
  <c r="L11" i="22"/>
  <c r="L12" i="22" s="1"/>
  <c r="L13" i="22" s="1"/>
  <c r="L14" i="22" s="1"/>
  <c r="L15" i="22" s="1"/>
  <c r="L16" i="22" s="1"/>
  <c r="L17" i="22" s="1"/>
  <c r="L18" i="22" s="1"/>
  <c r="L19" i="22" s="1"/>
  <c r="L20" i="22" s="1"/>
  <c r="L21" i="22" s="1"/>
  <c r="L22" i="22" s="1"/>
  <c r="L23" i="22" s="1"/>
  <c r="K12" i="22"/>
  <c r="K13" i="22" s="1"/>
  <c r="K14" i="22" s="1"/>
  <c r="K15" i="22" s="1"/>
  <c r="K16" i="22" s="1"/>
  <c r="K17" i="22" s="1"/>
  <c r="K18" i="22" s="1"/>
  <c r="K19" i="22" s="1"/>
  <c r="K20" i="22" s="1"/>
  <c r="K21" i="22" s="1"/>
  <c r="K22" i="22" s="1"/>
  <c r="K23" i="22" s="1"/>
  <c r="K24" i="22" s="1"/>
  <c r="K25" i="22" s="1"/>
  <c r="K26" i="22" s="1"/>
  <c r="K27" i="22" s="1"/>
  <c r="B2" i="22"/>
  <c r="L24" i="22" l="1"/>
  <c r="L25" i="22" s="1"/>
  <c r="B34" i="22"/>
  <c r="D33" i="22"/>
  <c r="D51" i="22"/>
  <c r="B52" i="22"/>
  <c r="B7" i="13"/>
  <c r="B3" i="13"/>
  <c r="B2" i="7"/>
  <c r="L26" i="22" l="1"/>
  <c r="D34" i="22"/>
  <c r="B35" i="22"/>
  <c r="B53" i="22"/>
  <c r="D53" i="22" s="1"/>
  <c r="D52" i="22"/>
  <c r="L27" i="22" l="1"/>
  <c r="L34" i="22"/>
  <c r="L35" i="22" s="1"/>
  <c r="L36" i="22" s="1"/>
  <c r="L37" i="22" s="1"/>
  <c r="L38" i="22" s="1"/>
  <c r="L39" i="22" s="1"/>
  <c r="L40" i="22" s="1"/>
  <c r="L41" i="22" s="1"/>
  <c r="L42" i="22" s="1"/>
  <c r="L43" i="22" s="1"/>
  <c r="L44" i="22" s="1"/>
  <c r="L45" i="22" s="1"/>
  <c r="L46" i="22" s="1"/>
  <c r="L47" i="22" s="1"/>
  <c r="L48" i="22" s="1"/>
  <c r="L49" i="22" s="1"/>
  <c r="L50" i="22" s="1"/>
  <c r="L51" i="22" s="1"/>
  <c r="L52" i="22" s="1"/>
  <c r="L53" i="22" s="1"/>
  <c r="L10" i="7" s="1"/>
  <c r="B36" i="22"/>
  <c r="D35" i="22"/>
  <c r="B37" i="22" l="1"/>
  <c r="D36" i="22"/>
  <c r="D37" i="22" l="1"/>
  <c r="B38" i="22"/>
  <c r="D38" i="22" l="1"/>
  <c r="B39" i="22"/>
  <c r="D39" i="22" l="1"/>
  <c r="B40" i="22"/>
  <c r="L11" i="7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D40" i="22" l="1"/>
  <c r="B41" i="22"/>
  <c r="D41" i="22" s="1"/>
</calcChain>
</file>

<file path=xl/sharedStrings.xml><?xml version="1.0" encoding="utf-8"?>
<sst xmlns="http://schemas.openxmlformats.org/spreadsheetml/2006/main" count="436" uniqueCount="135">
  <si>
    <t>Frittstående</t>
  </si>
  <si>
    <t>Tumbling</t>
  </si>
  <si>
    <t>Trampett</t>
  </si>
  <si>
    <t>Tid</t>
  </si>
  <si>
    <t>Hallen åpner</t>
  </si>
  <si>
    <t>Konkurranse</t>
  </si>
  <si>
    <t>Ca. tid</t>
  </si>
  <si>
    <t>Start #</t>
  </si>
  <si>
    <t>Trening</t>
  </si>
  <si>
    <t>-</t>
  </si>
  <si>
    <t>Kvinner</t>
  </si>
  <si>
    <t>Pulje 1</t>
  </si>
  <si>
    <t>Pulje 2</t>
  </si>
  <si>
    <t>Pulje</t>
  </si>
  <si>
    <t>Deltakende lag</t>
  </si>
  <si>
    <t>Leveringsfrister</t>
  </si>
  <si>
    <t>Musikk</t>
  </si>
  <si>
    <t>Vanskeskjemaer</t>
  </si>
  <si>
    <t>Måltider</t>
  </si>
  <si>
    <t>Premieutdeling</t>
  </si>
  <si>
    <t>Trener- og dommermøte</t>
  </si>
  <si>
    <t>Åpning av konkurransen</t>
  </si>
  <si>
    <t>For alle klasser</t>
  </si>
  <si>
    <t>Konkurranse pulje 1</t>
  </si>
  <si>
    <t>Pulje 3</t>
  </si>
  <si>
    <t>Pulje 4</t>
  </si>
  <si>
    <t>Trening pulje 1</t>
  </si>
  <si>
    <t>Konkurransestart</t>
  </si>
  <si>
    <t>Konkurranse pulje 3+4</t>
  </si>
  <si>
    <t>Trener- og domermøte</t>
  </si>
  <si>
    <t>Sør Amfi, Østensbuveien 80, 4848 Arendal</t>
  </si>
  <si>
    <t>Sørlandsmesterskap</t>
  </si>
  <si>
    <t>Oppvisningskonkurranse Aspirant</t>
  </si>
  <si>
    <t>Klubb</t>
  </si>
  <si>
    <t>Kjørringer</t>
  </si>
  <si>
    <t>Arendal</t>
  </si>
  <si>
    <t>Froland</t>
  </si>
  <si>
    <t>Grimstad</t>
  </si>
  <si>
    <t>Kristiansand</t>
  </si>
  <si>
    <t>Lillesand</t>
  </si>
  <si>
    <t>Søgne</t>
  </si>
  <si>
    <t>Tvedestrand</t>
  </si>
  <si>
    <t>Vågsbygd</t>
  </si>
  <si>
    <t>Totalt</t>
  </si>
  <si>
    <t>Kjøringer</t>
  </si>
  <si>
    <t xml:space="preserve">Arendal </t>
  </si>
  <si>
    <t>GAK (senior)</t>
  </si>
  <si>
    <t>Kristiandsand</t>
  </si>
  <si>
    <t>Mandal</t>
  </si>
  <si>
    <t>Rekrutt</t>
  </si>
  <si>
    <t>Junior og senior</t>
  </si>
  <si>
    <t>Aspirant - oppvisningskonkurranse</t>
  </si>
  <si>
    <t>Tidsskjema lørdag 26. oktober</t>
  </si>
  <si>
    <t>Søgne 1</t>
  </si>
  <si>
    <t>Arendal 5</t>
  </si>
  <si>
    <t>Søgne 2</t>
  </si>
  <si>
    <t>Arendal 4</t>
  </si>
  <si>
    <t>Pulje 1 - Rekrutt Kvinner</t>
  </si>
  <si>
    <t>Oppvarming</t>
  </si>
  <si>
    <t>Trening - Pulje 1</t>
  </si>
  <si>
    <t>Trening - Pulje 2</t>
  </si>
  <si>
    <t>Arendal 3</t>
  </si>
  <si>
    <t>Kristiansand 2</t>
  </si>
  <si>
    <t>Arendal 2</t>
  </si>
  <si>
    <t>Arendal 1</t>
  </si>
  <si>
    <t>Kristiansand 1</t>
  </si>
  <si>
    <t>Trening pulje 2</t>
  </si>
  <si>
    <t>Konkurranse pulje 2</t>
  </si>
  <si>
    <t>Pulje 3+4 - junior og senior kvinner</t>
  </si>
  <si>
    <t>Froland 2</t>
  </si>
  <si>
    <t>Grimstad 2</t>
  </si>
  <si>
    <t xml:space="preserve">Lillesand </t>
  </si>
  <si>
    <t>Froland 1</t>
  </si>
  <si>
    <t>Grimstad 1</t>
  </si>
  <si>
    <t>GAK senior</t>
  </si>
  <si>
    <t>Trening - Pulje 3</t>
  </si>
  <si>
    <t>Trening - Pulje 4</t>
  </si>
  <si>
    <t>Oppvarmning pulje 2</t>
  </si>
  <si>
    <t>Oppvarmning pulje 3</t>
  </si>
  <si>
    <t>Trening pulje 3</t>
  </si>
  <si>
    <t>Konkurranse pulje 3</t>
  </si>
  <si>
    <t>Oppvarmning pulje 4</t>
  </si>
  <si>
    <t>Trening pulje 4</t>
  </si>
  <si>
    <t>Konkurranse pulje 4</t>
  </si>
  <si>
    <t>Lørdag 26.10.2024</t>
  </si>
  <si>
    <t>Søndag 27.10.2024</t>
  </si>
  <si>
    <t>Tidsskjema søndag 27. oktober</t>
  </si>
  <si>
    <t>Musikk - last opp her!</t>
  </si>
  <si>
    <t>Vanskeskjema - last opp her!</t>
  </si>
  <si>
    <t>Tid:</t>
  </si>
  <si>
    <t>Sted:</t>
  </si>
  <si>
    <t>Kan kjøpes i kiosken eller medbringes.</t>
  </si>
  <si>
    <t>Møterom "Bøtte" 3. etasje</t>
  </si>
  <si>
    <t xml:space="preserve">Pulje 1 - Rekrutt </t>
  </si>
  <si>
    <t>Pulje 2 - Rekrutt</t>
  </si>
  <si>
    <t>Pulje 3 - Junior/senior</t>
  </si>
  <si>
    <t>Pulje 4 - junior</t>
  </si>
  <si>
    <t>Oppvarmning</t>
  </si>
  <si>
    <t>Oppvarming pulje 1</t>
  </si>
  <si>
    <t>Trenermøte</t>
  </si>
  <si>
    <t>Åpning av arrangementet</t>
  </si>
  <si>
    <t>Pulje 2 - Aspirant</t>
  </si>
  <si>
    <t>Pulje 3 - Aspirant</t>
  </si>
  <si>
    <t xml:space="preserve">Pulje 1 - Aspirant </t>
  </si>
  <si>
    <t>Arendal 6</t>
  </si>
  <si>
    <t>Søgne 4</t>
  </si>
  <si>
    <t>Froland 7</t>
  </si>
  <si>
    <t>Søgne 3</t>
  </si>
  <si>
    <t>Froland 6</t>
  </si>
  <si>
    <t>Froland 5</t>
  </si>
  <si>
    <t>Froland 4</t>
  </si>
  <si>
    <t>Vågsbygd 2</t>
  </si>
  <si>
    <t>Froland 3</t>
  </si>
  <si>
    <t>Mandal 2</t>
  </si>
  <si>
    <t>Mandal 1</t>
  </si>
  <si>
    <t>Vågsbygd 1</t>
  </si>
  <si>
    <t>Trening Pulje 3</t>
  </si>
  <si>
    <t>Utdeling av deltakerpremier :)</t>
  </si>
  <si>
    <t>Møterom "Bøtte" 3. et.</t>
  </si>
  <si>
    <t>Pause 13 min.</t>
  </si>
  <si>
    <t>Pause 32 min.</t>
  </si>
  <si>
    <t>Stevneleder</t>
  </si>
  <si>
    <t>Patrick Laulo Vesth</t>
  </si>
  <si>
    <t>sportssjef@arendalsturnforening.no</t>
  </si>
  <si>
    <t>(+47) 904 14 641</t>
  </si>
  <si>
    <t>Ta kontakt for spørsmål - helst via e-post.</t>
  </si>
  <si>
    <t>Vi gleder oss til å se dere til en flott helg i Arendal!</t>
  </si>
  <si>
    <t>Felles premieutdeling</t>
  </si>
  <si>
    <t>Utdeling av deltagerpremier</t>
  </si>
  <si>
    <t>For alle aspiranter</t>
  </si>
  <si>
    <r>
      <rPr>
        <b/>
        <i/>
        <sz val="10"/>
        <color theme="1"/>
        <rFont val="Verdana"/>
        <family val="2"/>
      </rPr>
      <t>NB!</t>
    </r>
    <r>
      <rPr>
        <i/>
        <sz val="10"/>
        <color theme="1"/>
        <rFont val="Verdana"/>
        <family val="2"/>
      </rPr>
      <t xml:space="preserve"> Det skal ikke lastes opp vanskeskjema og musikk for aspirantene.</t>
    </r>
  </si>
  <si>
    <t>Flekkefjord</t>
  </si>
  <si>
    <t>Flekkefjord (miks)</t>
  </si>
  <si>
    <t>Pause 51 min.</t>
  </si>
  <si>
    <t>Pause 57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</si>
</sst>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m\ yyyy;@"/>
  </numFmts>
  <fonts count="4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Verdana"/>
      <family val="2"/>
    </font>
    <font>
      <sz val="12"/>
      <color indexed="8"/>
      <name val="Calibri"/>
      <family val="2"/>
    </font>
    <font>
      <sz val="10"/>
      <color theme="1"/>
      <name val="Verdana"/>
      <family val="2"/>
    </font>
    <font>
      <b/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0" tint="-0.249977111117893"/>
      <name val="Verdana"/>
      <family val="2"/>
    </font>
    <font>
      <sz val="11"/>
      <color theme="0" tint="-0.34998626667073579"/>
      <name val="Verdana"/>
      <family val="2"/>
    </font>
    <font>
      <b/>
      <sz val="1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Verdana"/>
      <family val="2"/>
    </font>
    <font>
      <b/>
      <sz val="13"/>
      <color theme="1"/>
      <name val="Verdana"/>
      <family val="2"/>
    </font>
    <font>
      <sz val="11"/>
      <color rgb="FFFF0000"/>
      <name val="Verdana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name val="Verdana"/>
      <family val="2"/>
    </font>
    <font>
      <sz val="11"/>
      <color theme="1"/>
      <name val="Calibri"/>
      <family val="2"/>
    </font>
    <font>
      <sz val="12"/>
      <color theme="1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  <font>
      <b/>
      <sz val="16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u/>
      <sz val="12"/>
      <color theme="10"/>
      <name val="Verdana"/>
      <family val="2"/>
    </font>
    <font>
      <sz val="12"/>
      <color rgb="FFFF0000"/>
      <name val="Verdana"/>
      <family val="2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rgb="FF000000"/>
      <name val="Verdana"/>
      <family val="2"/>
    </font>
    <font>
      <sz val="14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CF7"/>
        <bgColor indexed="64"/>
      </patternFill>
    </fill>
    <fill>
      <patternFill patternType="solid">
        <fgColor rgb="FFFFFA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8DFFCA"/>
        <bgColor indexed="64"/>
      </patternFill>
    </fill>
    <fill>
      <patternFill patternType="solid">
        <fgColor rgb="FFFCFFB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7B5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/>
      <top/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2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0" fillId="0" borderId="0"/>
    <xf numFmtId="0" fontId="13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5">
    <xf numFmtId="0" fontId="0" fillId="0" borderId="0" xfId="0"/>
    <xf numFmtId="0" fontId="5" fillId="0" borderId="0" xfId="67" applyFont="1"/>
    <xf numFmtId="0" fontId="5" fillId="0" borderId="0" xfId="67" applyFont="1" applyAlignment="1">
      <alignment horizontal="center"/>
    </xf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8" fillId="2" borderId="18" xfId="67" applyFont="1" applyFill="1" applyBorder="1" applyAlignment="1">
      <alignment horizontal="center"/>
    </xf>
    <xf numFmtId="20" fontId="24" fillId="0" borderId="0" xfId="67" applyNumberFormat="1" applyFont="1" applyAlignment="1">
      <alignment horizontal="center"/>
    </xf>
    <xf numFmtId="0" fontId="7" fillId="2" borderId="18" xfId="67" applyFont="1" applyFill="1" applyBorder="1" applyAlignment="1">
      <alignment horizontal="center"/>
    </xf>
    <xf numFmtId="0" fontId="18" fillId="0" borderId="0" xfId="67" applyFont="1" applyAlignment="1">
      <alignment vertical="center"/>
    </xf>
    <xf numFmtId="0" fontId="5" fillId="0" borderId="0" xfId="0" applyFont="1"/>
    <xf numFmtId="2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20" fontId="5" fillId="3" borderId="29" xfId="67" applyNumberFormat="1" applyFont="1" applyFill="1" applyBorder="1" applyAlignment="1">
      <alignment horizontal="center"/>
    </xf>
    <xf numFmtId="20" fontId="5" fillId="3" borderId="30" xfId="67" applyNumberFormat="1" applyFont="1" applyFill="1" applyBorder="1" applyAlignment="1">
      <alignment horizontal="center"/>
    </xf>
    <xf numFmtId="20" fontId="5" fillId="3" borderId="31" xfId="67" applyNumberFormat="1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 vertical="center"/>
    </xf>
    <xf numFmtId="20" fontId="5" fillId="3" borderId="37" xfId="67" applyNumberFormat="1" applyFont="1" applyFill="1" applyBorder="1" applyAlignment="1">
      <alignment horizontal="center"/>
    </xf>
    <xf numFmtId="20" fontId="5" fillId="3" borderId="38" xfId="67" applyNumberFormat="1" applyFont="1" applyFill="1" applyBorder="1" applyAlignment="1">
      <alignment horizontal="center"/>
    </xf>
    <xf numFmtId="20" fontId="5" fillId="3" borderId="39" xfId="67" applyNumberFormat="1" applyFont="1" applyFill="1" applyBorder="1" applyAlignment="1">
      <alignment horizontal="center"/>
    </xf>
    <xf numFmtId="0" fontId="17" fillId="0" borderId="0" xfId="67" applyFont="1" applyAlignment="1">
      <alignment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6" xfId="0" applyFont="1" applyFill="1" applyBorder="1" applyAlignment="1">
      <alignment horizontal="center" vertical="center"/>
    </xf>
    <xf numFmtId="20" fontId="5" fillId="3" borderId="44" xfId="67" applyNumberFormat="1" applyFont="1" applyFill="1" applyBorder="1" applyAlignment="1">
      <alignment horizontal="center"/>
    </xf>
    <xf numFmtId="0" fontId="15" fillId="7" borderId="32" xfId="0" applyFont="1" applyFill="1" applyBorder="1" applyAlignment="1">
      <alignment horizontal="center" vertical="center"/>
    </xf>
    <xf numFmtId="0" fontId="15" fillId="7" borderId="36" xfId="0" applyFont="1" applyFill="1" applyBorder="1" applyAlignment="1">
      <alignment horizontal="center" vertical="center"/>
    </xf>
    <xf numFmtId="0" fontId="22" fillId="9" borderId="45" xfId="0" applyFont="1" applyFill="1" applyBorder="1" applyAlignment="1">
      <alignment horizontal="center"/>
    </xf>
    <xf numFmtId="0" fontId="22" fillId="10" borderId="45" xfId="0" applyFont="1" applyFill="1" applyBorder="1" applyAlignment="1">
      <alignment horizontal="center"/>
    </xf>
    <xf numFmtId="0" fontId="22" fillId="4" borderId="45" xfId="0" applyFont="1" applyFill="1" applyBorder="1" applyAlignment="1">
      <alignment horizontal="center"/>
    </xf>
    <xf numFmtId="0" fontId="27" fillId="0" borderId="22" xfId="0" applyFont="1" applyBorder="1"/>
    <xf numFmtId="0" fontId="27" fillId="0" borderId="22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center"/>
    </xf>
    <xf numFmtId="0" fontId="0" fillId="4" borderId="22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7" fillId="0" borderId="0" xfId="67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67" applyFont="1" applyBorder="1"/>
    <xf numFmtId="20" fontId="12" fillId="8" borderId="12" xfId="0" applyNumberFormat="1" applyFont="1" applyFill="1" applyBorder="1" applyAlignment="1">
      <alignment horizontal="center" vertical="center"/>
    </xf>
    <xf numFmtId="20" fontId="5" fillId="3" borderId="50" xfId="67" applyNumberFormat="1" applyFont="1" applyFill="1" applyBorder="1" applyAlignment="1">
      <alignment horizontal="center"/>
    </xf>
    <xf numFmtId="20" fontId="29" fillId="9" borderId="58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20" fontId="29" fillId="0" borderId="60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0" fontId="29" fillId="10" borderId="62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20" fontId="29" fillId="0" borderId="61" xfId="0" applyNumberFormat="1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20" fontId="29" fillId="4" borderId="63" xfId="0" applyNumberFormat="1" applyFont="1" applyFill="1" applyBorder="1" applyAlignment="1">
      <alignment horizontal="center" vertical="center"/>
    </xf>
    <xf numFmtId="20" fontId="29" fillId="9" borderId="61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20" fontId="29" fillId="0" borderId="63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20" fontId="29" fillId="0" borderId="64" xfId="0" applyNumberFormat="1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58" xfId="0" applyBorder="1" applyAlignment="1">
      <alignment vertical="center"/>
    </xf>
    <xf numFmtId="20" fontId="29" fillId="10" borderId="59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vertical="center"/>
    </xf>
    <xf numFmtId="20" fontId="29" fillId="0" borderId="62" xfId="0" applyNumberFormat="1" applyFont="1" applyBorder="1" applyAlignment="1">
      <alignment horizontal="center" vertical="center"/>
    </xf>
    <xf numFmtId="20" fontId="29" fillId="0" borderId="51" xfId="0" applyNumberFormat="1" applyFont="1" applyBorder="1" applyAlignment="1">
      <alignment horizontal="center" vertical="center"/>
    </xf>
    <xf numFmtId="20" fontId="29" fillId="1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51" xfId="0" applyBorder="1" applyAlignment="1">
      <alignment vertical="center"/>
    </xf>
    <xf numFmtId="20" fontId="29" fillId="4" borderId="55" xfId="0" applyNumberFormat="1" applyFont="1" applyFill="1" applyBorder="1" applyAlignment="1">
      <alignment horizontal="center" vertical="center"/>
    </xf>
    <xf numFmtId="0" fontId="5" fillId="3" borderId="37" xfId="67" applyFont="1" applyFill="1" applyBorder="1" applyAlignment="1">
      <alignment horizontal="center"/>
    </xf>
    <xf numFmtId="0" fontId="5" fillId="3" borderId="38" xfId="67" applyFont="1" applyFill="1" applyBorder="1" applyAlignment="1">
      <alignment horizontal="center"/>
    </xf>
    <xf numFmtId="0" fontId="5" fillId="3" borderId="39" xfId="67" applyFont="1" applyFill="1" applyBorder="1" applyAlignment="1">
      <alignment horizontal="center"/>
    </xf>
    <xf numFmtId="0" fontId="5" fillId="3" borderId="44" xfId="67" applyFont="1" applyFill="1" applyBorder="1" applyAlignment="1">
      <alignment horizontal="center"/>
    </xf>
    <xf numFmtId="0" fontId="5" fillId="3" borderId="0" xfId="67" applyFont="1" applyFill="1" applyBorder="1" applyAlignment="1">
      <alignment horizontal="center"/>
    </xf>
    <xf numFmtId="0" fontId="8" fillId="3" borderId="0" xfId="67" applyFont="1" applyFill="1" applyBorder="1"/>
    <xf numFmtId="0" fontId="9" fillId="3" borderId="0" xfId="67" applyFont="1" applyFill="1" applyBorder="1"/>
    <xf numFmtId="0" fontId="19" fillId="3" borderId="0" xfId="67" applyFont="1" applyFill="1" applyBorder="1"/>
    <xf numFmtId="0" fontId="5" fillId="0" borderId="65" xfId="0" applyFont="1" applyFill="1" applyBorder="1" applyAlignment="1">
      <alignment horizontal="center"/>
    </xf>
    <xf numFmtId="0" fontId="5" fillId="5" borderId="65" xfId="0" applyFont="1" applyFill="1" applyBorder="1" applyAlignment="1">
      <alignment horizontal="center"/>
    </xf>
    <xf numFmtId="0" fontId="5" fillId="0" borderId="65" xfId="67" applyFont="1" applyBorder="1" applyAlignment="1">
      <alignment horizontal="center"/>
    </xf>
    <xf numFmtId="0" fontId="7" fillId="2" borderId="66" xfId="67" applyFont="1" applyFill="1" applyBorder="1" applyAlignment="1">
      <alignment horizontal="center"/>
    </xf>
    <xf numFmtId="0" fontId="27" fillId="4" borderId="68" xfId="0" applyFont="1" applyFill="1" applyBorder="1" applyAlignment="1">
      <alignment horizontal="center" vertical="center"/>
    </xf>
    <xf numFmtId="0" fontId="27" fillId="4" borderId="69" xfId="0" applyFont="1" applyFill="1" applyBorder="1" applyAlignment="1">
      <alignment horizontal="center" vertical="center"/>
    </xf>
    <xf numFmtId="0" fontId="27" fillId="4" borderId="70" xfId="0" applyFont="1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23" fillId="4" borderId="69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/>
    </xf>
    <xf numFmtId="0" fontId="5" fillId="5" borderId="71" xfId="0" applyFont="1" applyFill="1" applyBorder="1" applyAlignment="1">
      <alignment horizontal="center"/>
    </xf>
    <xf numFmtId="0" fontId="5" fillId="4" borderId="73" xfId="0" applyFont="1" applyFill="1" applyBorder="1" applyAlignment="1">
      <alignment horizontal="center"/>
    </xf>
    <xf numFmtId="0" fontId="5" fillId="0" borderId="73" xfId="67" applyFont="1" applyBorder="1" applyAlignment="1">
      <alignment horizontal="center"/>
    </xf>
    <xf numFmtId="0" fontId="5" fillId="5" borderId="74" xfId="0" applyFont="1" applyFill="1" applyBorder="1" applyAlignment="1">
      <alignment horizontal="center"/>
    </xf>
    <xf numFmtId="0" fontId="5" fillId="4" borderId="72" xfId="0" applyFont="1" applyFill="1" applyBorder="1" applyAlignment="1">
      <alignment horizontal="center"/>
    </xf>
    <xf numFmtId="0" fontId="5" fillId="4" borderId="75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20" fontId="12" fillId="8" borderId="28" xfId="0" applyNumberFormat="1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20" fontId="5" fillId="3" borderId="34" xfId="67" applyNumberFormat="1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/>
    </xf>
    <xf numFmtId="0" fontId="5" fillId="0" borderId="73" xfId="0" applyFont="1" applyFill="1" applyBorder="1" applyAlignment="1">
      <alignment horizontal="center"/>
    </xf>
    <xf numFmtId="0" fontId="12" fillId="8" borderId="35" xfId="0" applyFont="1" applyFill="1" applyBorder="1" applyAlignment="1">
      <alignment horizontal="center" vertical="center"/>
    </xf>
    <xf numFmtId="20" fontId="12" fillId="8" borderId="35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/>
    </xf>
    <xf numFmtId="0" fontId="23" fillId="10" borderId="68" xfId="0" applyFont="1" applyFill="1" applyBorder="1" applyAlignment="1">
      <alignment horizontal="center" vertical="center"/>
    </xf>
    <xf numFmtId="0" fontId="23" fillId="10" borderId="69" xfId="0" applyFont="1" applyFill="1" applyBorder="1" applyAlignment="1">
      <alignment horizontal="center" vertical="center"/>
    </xf>
    <xf numFmtId="0" fontId="23" fillId="10" borderId="70" xfId="0" applyFont="1" applyFill="1" applyBorder="1" applyAlignment="1">
      <alignment horizontal="center" vertical="center"/>
    </xf>
    <xf numFmtId="0" fontId="0" fillId="10" borderId="69" xfId="0" applyFill="1" applyBorder="1" applyAlignment="1">
      <alignment horizontal="center" vertical="center"/>
    </xf>
    <xf numFmtId="0" fontId="23" fillId="9" borderId="68" xfId="0" applyFont="1" applyFill="1" applyBorder="1" applyAlignment="1">
      <alignment horizontal="center" vertical="center"/>
    </xf>
    <xf numFmtId="0" fontId="23" fillId="9" borderId="69" xfId="0" applyFont="1" applyFill="1" applyBorder="1" applyAlignment="1">
      <alignment horizontal="center" vertical="center"/>
    </xf>
    <xf numFmtId="0" fontId="0" fillId="9" borderId="69" xfId="0" applyFill="1" applyBorder="1" applyAlignment="1">
      <alignment horizontal="center" vertical="center"/>
    </xf>
    <xf numFmtId="0" fontId="0" fillId="9" borderId="70" xfId="0" applyFill="1" applyBorder="1" applyAlignment="1">
      <alignment horizontal="center" vertical="center"/>
    </xf>
    <xf numFmtId="0" fontId="23" fillId="9" borderId="79" xfId="0" applyFont="1" applyFill="1" applyBorder="1" applyAlignment="1">
      <alignment horizontal="center" vertical="center"/>
    </xf>
    <xf numFmtId="0" fontId="23" fillId="9" borderId="80" xfId="0" applyFont="1" applyFill="1" applyBorder="1" applyAlignment="1">
      <alignment horizontal="center" vertical="center"/>
    </xf>
    <xf numFmtId="0" fontId="0" fillId="9" borderId="80" xfId="0" applyFill="1" applyBorder="1" applyAlignment="1">
      <alignment horizontal="center" vertical="center"/>
    </xf>
    <xf numFmtId="0" fontId="0" fillId="9" borderId="81" xfId="0" applyFill="1" applyBorder="1" applyAlignment="1">
      <alignment horizontal="center" vertical="center"/>
    </xf>
    <xf numFmtId="0" fontId="12" fillId="8" borderId="82" xfId="0" applyFont="1" applyFill="1" applyBorder="1" applyAlignment="1">
      <alignment horizontal="center" vertical="center"/>
    </xf>
    <xf numFmtId="20" fontId="12" fillId="8" borderId="86" xfId="0" applyNumberFormat="1" applyFont="1" applyFill="1" applyBorder="1" applyAlignment="1">
      <alignment horizontal="center" vertical="center"/>
    </xf>
    <xf numFmtId="0" fontId="12" fillId="8" borderId="87" xfId="0" applyFont="1" applyFill="1" applyBorder="1" applyAlignment="1">
      <alignment horizontal="center" vertical="center"/>
    </xf>
    <xf numFmtId="20" fontId="5" fillId="3" borderId="79" xfId="67" applyNumberFormat="1" applyFont="1" applyFill="1" applyBorder="1" applyAlignment="1">
      <alignment horizontal="center"/>
    </xf>
    <xf numFmtId="20" fontId="5" fillId="3" borderId="88" xfId="67" applyNumberFormat="1" applyFont="1" applyFill="1" applyBorder="1" applyAlignment="1">
      <alignment horizontal="center"/>
    </xf>
    <xf numFmtId="20" fontId="12" fillId="8" borderId="80" xfId="0" applyNumberFormat="1" applyFont="1" applyFill="1" applyBorder="1" applyAlignment="1">
      <alignment horizontal="center" vertical="center"/>
    </xf>
    <xf numFmtId="20" fontId="5" fillId="3" borderId="89" xfId="67" applyNumberFormat="1" applyFont="1" applyFill="1" applyBorder="1" applyAlignment="1">
      <alignment horizontal="center"/>
    </xf>
    <xf numFmtId="0" fontId="12" fillId="8" borderId="90" xfId="0" applyFont="1" applyFill="1" applyBorder="1" applyAlignment="1">
      <alignment horizontal="center" vertical="center"/>
    </xf>
    <xf numFmtId="20" fontId="12" fillId="8" borderId="81" xfId="0" applyNumberFormat="1" applyFont="1" applyFill="1" applyBorder="1" applyAlignment="1">
      <alignment horizontal="center" vertical="center"/>
    </xf>
    <xf numFmtId="0" fontId="17" fillId="2" borderId="45" xfId="67" applyFont="1" applyFill="1" applyBorder="1" applyAlignment="1">
      <alignment horizontal="center" vertical="center"/>
    </xf>
    <xf numFmtId="0" fontId="17" fillId="2" borderId="23" xfId="67" applyFont="1" applyFill="1" applyBorder="1" applyAlignment="1">
      <alignment horizontal="center" vertical="center"/>
    </xf>
    <xf numFmtId="0" fontId="5" fillId="3" borderId="0" xfId="67" applyFont="1" applyFill="1" applyBorder="1"/>
    <xf numFmtId="0" fontId="18" fillId="3" borderId="0" xfId="67" applyFont="1" applyFill="1" applyBorder="1"/>
    <xf numFmtId="0" fontId="8" fillId="3" borderId="0" xfId="67" applyFont="1" applyFill="1" applyBorder="1" applyAlignment="1">
      <alignment horizontal="center"/>
    </xf>
    <xf numFmtId="0" fontId="5" fillId="3" borderId="54" xfId="67" applyFont="1" applyFill="1" applyBorder="1"/>
    <xf numFmtId="0" fontId="20" fillId="3" borderId="54" xfId="67" applyFont="1" applyFill="1" applyBorder="1"/>
    <xf numFmtId="0" fontId="19" fillId="3" borderId="54" xfId="67" applyFont="1" applyFill="1" applyBorder="1"/>
    <xf numFmtId="0" fontId="18" fillId="3" borderId="51" xfId="67" applyFont="1" applyFill="1" applyBorder="1"/>
    <xf numFmtId="0" fontId="20" fillId="3" borderId="55" xfId="67" applyFont="1" applyFill="1" applyBorder="1"/>
    <xf numFmtId="0" fontId="18" fillId="3" borderId="54" xfId="67" applyFont="1" applyFill="1" applyBorder="1"/>
    <xf numFmtId="0" fontId="9" fillId="3" borderId="51" xfId="67" applyFont="1" applyFill="1" applyBorder="1"/>
    <xf numFmtId="0" fontId="5" fillId="3" borderId="41" xfId="67" applyFont="1" applyFill="1" applyBorder="1" applyAlignment="1">
      <alignment horizontal="center"/>
    </xf>
    <xf numFmtId="0" fontId="5" fillId="3" borderId="42" xfId="67" applyFont="1" applyFill="1" applyBorder="1" applyAlignment="1">
      <alignment horizontal="center"/>
    </xf>
    <xf numFmtId="0" fontId="5" fillId="3" borderId="43" xfId="67" applyFont="1" applyFill="1" applyBorder="1" applyAlignment="1">
      <alignment horizontal="center"/>
    </xf>
    <xf numFmtId="20" fontId="5" fillId="3" borderId="91" xfId="67" applyNumberFormat="1" applyFont="1" applyFill="1" applyBorder="1" applyAlignment="1">
      <alignment horizontal="center"/>
    </xf>
    <xf numFmtId="20" fontId="5" fillId="3" borderId="92" xfId="67" applyNumberFormat="1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7" borderId="52" xfId="0" applyFont="1" applyFill="1" applyBorder="1" applyAlignment="1">
      <alignment horizontal="center" vertical="center"/>
    </xf>
    <xf numFmtId="0" fontId="30" fillId="5" borderId="65" xfId="0" applyFont="1" applyFill="1" applyBorder="1" applyAlignment="1">
      <alignment horizontal="center"/>
    </xf>
    <xf numFmtId="0" fontId="30" fillId="0" borderId="65" xfId="67" applyFont="1" applyBorder="1" applyAlignment="1">
      <alignment horizontal="center"/>
    </xf>
    <xf numFmtId="0" fontId="30" fillId="6" borderId="65" xfId="67" applyFont="1" applyFill="1" applyBorder="1" applyAlignment="1">
      <alignment horizontal="center"/>
    </xf>
    <xf numFmtId="20" fontId="5" fillId="3" borderId="87" xfId="67" applyNumberFormat="1" applyFont="1" applyFill="1" applyBorder="1" applyAlignment="1">
      <alignment horizontal="center"/>
    </xf>
    <xf numFmtId="20" fontId="12" fillId="8" borderId="82" xfId="0" applyNumberFormat="1" applyFont="1" applyFill="1" applyBorder="1" applyAlignment="1">
      <alignment horizontal="center" vertical="center"/>
    </xf>
    <xf numFmtId="20" fontId="12" fillId="8" borderId="90" xfId="0" applyNumberFormat="1" applyFont="1" applyFill="1" applyBorder="1" applyAlignment="1">
      <alignment horizontal="center" vertical="center"/>
    </xf>
    <xf numFmtId="20" fontId="5" fillId="3" borderId="93" xfId="67" applyNumberFormat="1" applyFont="1" applyFill="1" applyBorder="1" applyAlignment="1">
      <alignment horizontal="center"/>
    </xf>
    <xf numFmtId="0" fontId="30" fillId="0" borderId="73" xfId="67" applyFont="1" applyBorder="1" applyAlignment="1">
      <alignment horizontal="center"/>
    </xf>
    <xf numFmtId="0" fontId="30" fillId="4" borderId="73" xfId="0" applyFont="1" applyFill="1" applyBorder="1" applyAlignment="1">
      <alignment horizontal="center"/>
    </xf>
    <xf numFmtId="0" fontId="30" fillId="0" borderId="74" xfId="67" applyFont="1" applyBorder="1" applyAlignment="1">
      <alignment horizontal="center"/>
    </xf>
    <xf numFmtId="0" fontId="30" fillId="4" borderId="75" xfId="0" applyFont="1" applyFill="1" applyBorder="1" applyAlignment="1">
      <alignment horizontal="center"/>
    </xf>
    <xf numFmtId="0" fontId="5" fillId="3" borderId="50" xfId="67" applyFont="1" applyFill="1" applyBorder="1" applyAlignment="1">
      <alignment horizontal="center"/>
    </xf>
    <xf numFmtId="20" fontId="29" fillId="9" borderId="0" xfId="0" applyNumberFormat="1" applyFont="1" applyFill="1" applyBorder="1" applyAlignment="1">
      <alignment horizontal="center" vertical="center"/>
    </xf>
    <xf numFmtId="20" fontId="29" fillId="0" borderId="96" xfId="0" applyNumberFormat="1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20" fontId="5" fillId="3" borderId="97" xfId="67" applyNumberFormat="1" applyFont="1" applyFill="1" applyBorder="1" applyAlignment="1">
      <alignment horizontal="center"/>
    </xf>
    <xf numFmtId="0" fontId="5" fillId="3" borderId="98" xfId="67" applyFont="1" applyFill="1" applyBorder="1" applyAlignment="1">
      <alignment horizontal="center"/>
    </xf>
    <xf numFmtId="20" fontId="5" fillId="3" borderId="99" xfId="67" applyNumberFormat="1" applyFont="1" applyFill="1" applyBorder="1" applyAlignment="1">
      <alignment horizontal="center"/>
    </xf>
    <xf numFmtId="20" fontId="5" fillId="3" borderId="100" xfId="67" applyNumberFormat="1" applyFont="1" applyFill="1" applyBorder="1" applyAlignment="1">
      <alignment horizontal="center"/>
    </xf>
    <xf numFmtId="0" fontId="5" fillId="3" borderId="101" xfId="67" applyFont="1" applyFill="1" applyBorder="1" applyAlignment="1">
      <alignment horizontal="center"/>
    </xf>
    <xf numFmtId="0" fontId="3" fillId="0" borderId="0" xfId="1228" applyAlignment="1">
      <alignment vertical="center"/>
    </xf>
    <xf numFmtId="0" fontId="23" fillId="4" borderId="70" xfId="0" applyFont="1" applyFill="1" applyBorder="1" applyAlignment="1">
      <alignment horizontal="center" vertical="center"/>
    </xf>
    <xf numFmtId="0" fontId="23" fillId="4" borderId="68" xfId="0" applyFont="1" applyFill="1" applyBorder="1" applyAlignment="1">
      <alignment horizontal="center" vertical="center"/>
    </xf>
    <xf numFmtId="0" fontId="5" fillId="3" borderId="97" xfId="67" applyFont="1" applyFill="1" applyBorder="1" applyAlignment="1">
      <alignment horizontal="center"/>
    </xf>
    <xf numFmtId="0" fontId="5" fillId="3" borderId="99" xfId="67" applyFont="1" applyFill="1" applyBorder="1" applyAlignment="1">
      <alignment horizontal="center"/>
    </xf>
    <xf numFmtId="0" fontId="5" fillId="3" borderId="100" xfId="67" applyFont="1" applyFill="1" applyBorder="1" applyAlignment="1">
      <alignment horizontal="center"/>
    </xf>
    <xf numFmtId="0" fontId="5" fillId="0" borderId="73" xfId="67" applyFont="1" applyBorder="1"/>
    <xf numFmtId="0" fontId="5" fillId="0" borderId="76" xfId="0" applyFont="1" applyFill="1" applyBorder="1" applyAlignment="1">
      <alignment horizontal="center"/>
    </xf>
    <xf numFmtId="0" fontId="5" fillId="0" borderId="77" xfId="67" applyFont="1" applyFill="1" applyBorder="1" applyAlignment="1">
      <alignment horizontal="center"/>
    </xf>
    <xf numFmtId="0" fontId="5" fillId="0" borderId="77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20" fontId="5" fillId="3" borderId="68" xfId="67" applyNumberFormat="1" applyFont="1" applyFill="1" applyBorder="1" applyAlignment="1">
      <alignment horizontal="center"/>
    </xf>
    <xf numFmtId="20" fontId="5" fillId="3" borderId="69" xfId="67" applyNumberFormat="1" applyFont="1" applyFill="1" applyBorder="1" applyAlignment="1">
      <alignment horizontal="center"/>
    </xf>
    <xf numFmtId="20" fontId="5" fillId="3" borderId="70" xfId="67" applyNumberFormat="1" applyFont="1" applyFill="1" applyBorder="1" applyAlignment="1">
      <alignment horizontal="center"/>
    </xf>
    <xf numFmtId="0" fontId="5" fillId="3" borderId="68" xfId="67" applyFont="1" applyFill="1" applyBorder="1" applyAlignment="1">
      <alignment horizontal="center"/>
    </xf>
    <xf numFmtId="0" fontId="5" fillId="3" borderId="69" xfId="67" applyFont="1" applyFill="1" applyBorder="1" applyAlignment="1">
      <alignment horizontal="center"/>
    </xf>
    <xf numFmtId="0" fontId="5" fillId="3" borderId="70" xfId="67" applyFont="1" applyFill="1" applyBorder="1" applyAlignment="1">
      <alignment horizontal="center"/>
    </xf>
    <xf numFmtId="20" fontId="5" fillId="3" borderId="94" xfId="67" applyNumberFormat="1" applyFont="1" applyFill="1" applyBorder="1" applyAlignment="1">
      <alignment horizontal="center"/>
    </xf>
    <xf numFmtId="0" fontId="12" fillId="8" borderId="47" xfId="0" applyFont="1" applyFill="1" applyBorder="1" applyAlignment="1">
      <alignment horizontal="center" vertical="center"/>
    </xf>
    <xf numFmtId="20" fontId="12" fillId="8" borderId="47" xfId="0" applyNumberFormat="1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/>
    </xf>
    <xf numFmtId="0" fontId="5" fillId="5" borderId="65" xfId="67" applyFont="1" applyFill="1" applyBorder="1" applyAlignment="1">
      <alignment horizontal="center"/>
    </xf>
    <xf numFmtId="0" fontId="5" fillId="0" borderId="87" xfId="67" applyFont="1" applyBorder="1"/>
    <xf numFmtId="0" fontId="5" fillId="0" borderId="83" xfId="0" applyFont="1" applyFill="1" applyBorder="1" applyAlignment="1">
      <alignment horizontal="center"/>
    </xf>
    <xf numFmtId="0" fontId="5" fillId="0" borderId="84" xfId="67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4" xfId="67" applyFont="1" applyBorder="1"/>
    <xf numFmtId="0" fontId="5" fillId="4" borderId="73" xfId="67" applyFont="1" applyFill="1" applyBorder="1" applyAlignment="1">
      <alignment horizontal="center"/>
    </xf>
    <xf numFmtId="0" fontId="5" fillId="0" borderId="85" xfId="67" applyFont="1" applyBorder="1"/>
    <xf numFmtId="0" fontId="5" fillId="5" borderId="74" xfId="67" applyFont="1" applyFill="1" applyBorder="1" applyAlignment="1">
      <alignment horizontal="center"/>
    </xf>
    <xf numFmtId="0" fontId="5" fillId="4" borderId="75" xfId="67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20" fontId="8" fillId="3" borderId="0" xfId="67" applyNumberFormat="1" applyFont="1" applyFill="1" applyBorder="1" applyAlignment="1">
      <alignment horizontal="center"/>
    </xf>
    <xf numFmtId="20" fontId="8" fillId="3" borderId="33" xfId="67" applyNumberFormat="1" applyFont="1" applyFill="1" applyBorder="1" applyAlignment="1"/>
    <xf numFmtId="20" fontId="8" fillId="3" borderId="0" xfId="67" applyNumberFormat="1" applyFont="1" applyFill="1" applyBorder="1" applyAlignment="1"/>
    <xf numFmtId="0" fontId="8" fillId="3" borderId="0" xfId="67" applyFont="1" applyFill="1" applyBorder="1" applyAlignment="1"/>
    <xf numFmtId="20" fontId="8" fillId="3" borderId="33" xfId="67" applyNumberFormat="1" applyFont="1" applyFill="1" applyBorder="1" applyAlignment="1">
      <alignment horizontal="right"/>
    </xf>
    <xf numFmtId="20" fontId="9" fillId="3" borderId="32" xfId="67" applyNumberFormat="1" applyFont="1" applyFill="1" applyBorder="1" applyAlignment="1"/>
    <xf numFmtId="20" fontId="9" fillId="3" borderId="52" xfId="67" applyNumberFormat="1" applyFont="1" applyFill="1" applyBorder="1" applyAlignment="1"/>
    <xf numFmtId="20" fontId="9" fillId="3" borderId="33" xfId="67" applyNumberFormat="1" applyFont="1" applyFill="1" applyBorder="1" applyAlignment="1"/>
    <xf numFmtId="20" fontId="9" fillId="3" borderId="0" xfId="67" applyNumberFormat="1" applyFont="1" applyFill="1" applyBorder="1" applyAlignment="1"/>
    <xf numFmtId="20" fontId="9" fillId="3" borderId="33" xfId="67" applyNumberFormat="1" applyFont="1" applyFill="1" applyBorder="1" applyAlignment="1">
      <alignment horizontal="right"/>
    </xf>
    <xf numFmtId="20" fontId="9" fillId="3" borderId="0" xfId="67" applyNumberFormat="1" applyFont="1" applyFill="1" applyBorder="1" applyAlignment="1">
      <alignment horizontal="right"/>
    </xf>
    <xf numFmtId="20" fontId="9" fillId="3" borderId="0" xfId="67" applyNumberFormat="1" applyFont="1" applyFill="1" applyBorder="1" applyAlignment="1">
      <alignment horizontal="center"/>
    </xf>
    <xf numFmtId="0" fontId="32" fillId="0" borderId="0" xfId="0" applyFont="1"/>
    <xf numFmtId="0" fontId="8" fillId="0" borderId="0" xfId="67" applyFont="1" applyAlignment="1">
      <alignment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69" xfId="0" applyFont="1" applyFill="1" applyBorder="1" applyAlignment="1">
      <alignment horizontal="center" vertical="center"/>
    </xf>
    <xf numFmtId="0" fontId="34" fillId="10" borderId="68" xfId="0" applyFont="1" applyFill="1" applyBorder="1" applyAlignment="1">
      <alignment horizontal="center" vertical="center"/>
    </xf>
    <xf numFmtId="0" fontId="34" fillId="4" borderId="68" xfId="0" applyFont="1" applyFill="1" applyBorder="1" applyAlignment="1">
      <alignment horizontal="center" vertical="center"/>
    </xf>
    <xf numFmtId="0" fontId="34" fillId="10" borderId="69" xfId="0" applyFont="1" applyFill="1" applyBorder="1" applyAlignment="1">
      <alignment horizontal="center" vertical="center"/>
    </xf>
    <xf numFmtId="0" fontId="34" fillId="4" borderId="69" xfId="0" applyFont="1" applyFill="1" applyBorder="1" applyAlignment="1">
      <alignment horizontal="center" vertical="center"/>
    </xf>
    <xf numFmtId="0" fontId="34" fillId="10" borderId="70" xfId="0" applyFont="1" applyFill="1" applyBorder="1" applyAlignment="1">
      <alignment horizontal="center" vertical="center"/>
    </xf>
    <xf numFmtId="0" fontId="34" fillId="4" borderId="70" xfId="0" applyFont="1" applyFill="1" applyBorder="1" applyAlignment="1">
      <alignment horizontal="center" vertical="center"/>
    </xf>
    <xf numFmtId="0" fontId="34" fillId="10" borderId="95" xfId="0" applyFont="1" applyFill="1" applyBorder="1" applyAlignment="1">
      <alignment horizontal="center" vertical="center"/>
    </xf>
    <xf numFmtId="0" fontId="34" fillId="4" borderId="95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2" fillId="4" borderId="68" xfId="0" applyFont="1" applyFill="1" applyBorder="1" applyAlignment="1">
      <alignment horizontal="center" vertical="center"/>
    </xf>
    <xf numFmtId="0" fontId="32" fillId="4" borderId="69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64" fontId="35" fillId="0" borderId="0" xfId="0" applyNumberFormat="1" applyFont="1" applyAlignment="1">
      <alignment vertical="top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6" fontId="37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20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20" fontId="32" fillId="0" borderId="0" xfId="0" applyNumberFormat="1" applyFont="1" applyAlignment="1">
      <alignment horizontal="center" vertical="center"/>
    </xf>
    <xf numFmtId="20" fontId="32" fillId="0" borderId="0" xfId="0" applyNumberFormat="1" applyFont="1" applyAlignment="1">
      <alignment horizontal="center"/>
    </xf>
    <xf numFmtId="20" fontId="32" fillId="0" borderId="0" xfId="0" applyNumberFormat="1" applyFont="1"/>
    <xf numFmtId="0" fontId="32" fillId="0" borderId="7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5" fillId="15" borderId="0" xfId="67" applyFont="1" applyFill="1"/>
    <xf numFmtId="0" fontId="8" fillId="15" borderId="0" xfId="67" applyFont="1" applyFill="1" applyAlignment="1">
      <alignment vertical="center"/>
    </xf>
    <xf numFmtId="0" fontId="9" fillId="3" borderId="0" xfId="67" applyFont="1" applyFill="1" applyBorder="1" applyAlignment="1">
      <alignment horizontal="left"/>
    </xf>
    <xf numFmtId="0" fontId="9" fillId="3" borderId="54" xfId="67" applyFont="1" applyFill="1" applyBorder="1" applyAlignment="1">
      <alignment horizontal="left"/>
    </xf>
    <xf numFmtId="20" fontId="9" fillId="3" borderId="57" xfId="67" applyNumberFormat="1" applyFont="1" applyFill="1" applyBorder="1" applyAlignment="1">
      <alignment horizontal="right"/>
    </xf>
    <xf numFmtId="20" fontId="9" fillId="3" borderId="51" xfId="67" applyNumberFormat="1" applyFont="1" applyFill="1" applyBorder="1" applyAlignment="1">
      <alignment horizontal="center"/>
    </xf>
    <xf numFmtId="0" fontId="34" fillId="5" borderId="65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/>
    </xf>
    <xf numFmtId="0" fontId="34" fillId="5" borderId="67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5" fillId="5" borderId="67" xfId="67" applyFont="1" applyFill="1" applyBorder="1" applyAlignment="1">
      <alignment horizontal="center"/>
    </xf>
    <xf numFmtId="0" fontId="5" fillId="0" borderId="106" xfId="67" applyFont="1" applyBorder="1"/>
    <xf numFmtId="0" fontId="5" fillId="5" borderId="107" xfId="67" applyFont="1" applyFill="1" applyBorder="1" applyAlignment="1">
      <alignment horizontal="center"/>
    </xf>
    <xf numFmtId="0" fontId="5" fillId="4" borderId="108" xfId="67" applyFont="1" applyFill="1" applyBorder="1" applyAlignment="1">
      <alignment horizontal="center"/>
    </xf>
    <xf numFmtId="0" fontId="34" fillId="4" borderId="73" xfId="0" applyFont="1" applyFill="1" applyBorder="1" applyAlignment="1">
      <alignment horizontal="center" vertical="center"/>
    </xf>
    <xf numFmtId="0" fontId="5" fillId="9" borderId="84" xfId="0" applyFont="1" applyFill="1" applyBorder="1" applyAlignment="1">
      <alignment horizontal="center"/>
    </xf>
    <xf numFmtId="0" fontId="5" fillId="9" borderId="85" xfId="0" applyFont="1" applyFill="1" applyBorder="1" applyAlignment="1">
      <alignment horizontal="center"/>
    </xf>
    <xf numFmtId="0" fontId="5" fillId="9" borderId="83" xfId="0" applyFont="1" applyFill="1" applyBorder="1" applyAlignment="1">
      <alignment horizontal="center"/>
    </xf>
    <xf numFmtId="0" fontId="34" fillId="5" borderId="71" xfId="0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4" borderId="75" xfId="0" applyFont="1" applyFill="1" applyBorder="1" applyAlignment="1">
      <alignment horizontal="center" vertical="center"/>
    </xf>
    <xf numFmtId="0" fontId="5" fillId="5" borderId="75" xfId="67" applyFont="1" applyFill="1" applyBorder="1" applyAlignment="1">
      <alignment horizontal="center"/>
    </xf>
    <xf numFmtId="0" fontId="5" fillId="5" borderId="105" xfId="67" applyFont="1" applyFill="1" applyBorder="1" applyAlignment="1">
      <alignment horizontal="center"/>
    </xf>
    <xf numFmtId="0" fontId="5" fillId="0" borderId="106" xfId="67" applyFont="1" applyBorder="1" applyAlignment="1">
      <alignment horizontal="center"/>
    </xf>
    <xf numFmtId="0" fontId="5" fillId="0" borderId="83" xfId="67" applyFont="1" applyFill="1" applyBorder="1" applyAlignment="1">
      <alignment horizontal="center"/>
    </xf>
    <xf numFmtId="0" fontId="5" fillId="0" borderId="85" xfId="67" applyFont="1" applyFill="1" applyBorder="1" applyAlignment="1">
      <alignment horizontal="center"/>
    </xf>
    <xf numFmtId="0" fontId="5" fillId="4" borderId="68" xfId="67" applyFont="1" applyFill="1" applyBorder="1" applyAlignment="1">
      <alignment horizontal="center"/>
    </xf>
    <xf numFmtId="0" fontId="5" fillId="9" borderId="77" xfId="0" applyFont="1" applyFill="1" applyBorder="1" applyAlignment="1">
      <alignment horizontal="center"/>
    </xf>
    <xf numFmtId="0" fontId="5" fillId="0" borderId="78" xfId="67" applyFont="1" applyFill="1" applyBorder="1" applyAlignment="1">
      <alignment horizontal="center"/>
    </xf>
    <xf numFmtId="0" fontId="9" fillId="3" borderId="51" xfId="67" applyFont="1" applyFill="1" applyBorder="1" applyAlignment="1">
      <alignment horizontal="left"/>
    </xf>
    <xf numFmtId="0" fontId="9" fillId="3" borderId="55" xfId="67" applyFont="1" applyFill="1" applyBorder="1" applyAlignment="1">
      <alignment horizontal="left"/>
    </xf>
    <xf numFmtId="164" fontId="42" fillId="0" borderId="0" xfId="0" applyNumberFormat="1" applyFont="1" applyAlignment="1">
      <alignment vertical="top"/>
    </xf>
    <xf numFmtId="0" fontId="43" fillId="0" borderId="0" xfId="0" applyFont="1" applyAlignment="1">
      <alignment vertical="center"/>
    </xf>
    <xf numFmtId="0" fontId="27" fillId="0" borderId="19" xfId="0" applyFont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5" fillId="0" borderId="90" xfId="67" applyFont="1" applyBorder="1"/>
    <xf numFmtId="0" fontId="10" fillId="5" borderId="68" xfId="67" applyFont="1" applyFill="1" applyBorder="1" applyAlignment="1">
      <alignment horizontal="center"/>
    </xf>
    <xf numFmtId="0" fontId="44" fillId="0" borderId="0" xfId="0" applyFont="1" applyAlignment="1">
      <alignment vertical="center"/>
    </xf>
    <xf numFmtId="0" fontId="0" fillId="13" borderId="19" xfId="0" applyFill="1" applyBorder="1" applyAlignment="1">
      <alignment horizontal="center"/>
    </xf>
    <xf numFmtId="0" fontId="0" fillId="4" borderId="109" xfId="0" applyFill="1" applyBorder="1" applyAlignment="1">
      <alignment horizontal="center"/>
    </xf>
    <xf numFmtId="164" fontId="40" fillId="0" borderId="2" xfId="0" applyNumberFormat="1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0" xfId="1228" applyFont="1" applyAlignment="1">
      <alignment horizontal="right"/>
    </xf>
    <xf numFmtId="0" fontId="41" fillId="0" borderId="0" xfId="0" applyFont="1" applyAlignment="1">
      <alignment horizontal="left" vertical="center"/>
    </xf>
    <xf numFmtId="164" fontId="42" fillId="0" borderId="0" xfId="0" applyNumberFormat="1" applyFont="1" applyAlignment="1">
      <alignment horizontal="left" vertical="top"/>
    </xf>
    <xf numFmtId="0" fontId="0" fillId="13" borderId="45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2" borderId="45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22" fillId="13" borderId="19" xfId="0" applyFont="1" applyFill="1" applyBorder="1" applyAlignment="1">
      <alignment horizontal="center"/>
    </xf>
    <xf numFmtId="0" fontId="22" fillId="13" borderId="20" xfId="0" applyFont="1" applyFill="1" applyBorder="1" applyAlignment="1">
      <alignment horizontal="center"/>
    </xf>
    <xf numFmtId="0" fontId="22" fillId="13" borderId="2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2" fillId="13" borderId="45" xfId="0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center" vertical="center"/>
    </xf>
    <xf numFmtId="0" fontId="22" fillId="13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2" borderId="5" xfId="0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22" fillId="12" borderId="19" xfId="0" applyFont="1" applyFill="1" applyBorder="1" applyAlignment="1">
      <alignment horizontal="center"/>
    </xf>
    <xf numFmtId="0" fontId="22" fillId="12" borderId="20" xfId="0" applyFont="1" applyFill="1" applyBorder="1" applyAlignment="1">
      <alignment horizontal="center"/>
    </xf>
    <xf numFmtId="0" fontId="22" fillId="12" borderId="2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2" fillId="12" borderId="45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2" fillId="12" borderId="15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22" fillId="4" borderId="45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20" fontId="19" fillId="3" borderId="33" xfId="67" applyNumberFormat="1" applyFont="1" applyFill="1" applyBorder="1" applyAlignment="1">
      <alignment horizontal="center"/>
    </xf>
    <xf numFmtId="20" fontId="19" fillId="3" borderId="0" xfId="67" applyNumberFormat="1" applyFont="1" applyFill="1" applyBorder="1" applyAlignment="1">
      <alignment horizontal="center"/>
    </xf>
    <xf numFmtId="0" fontId="5" fillId="3" borderId="32" xfId="67" applyFont="1" applyFill="1" applyBorder="1" applyAlignment="1">
      <alignment horizontal="center" vertical="center"/>
    </xf>
    <xf numFmtId="0" fontId="5" fillId="3" borderId="33" xfId="67" applyFont="1" applyFill="1" applyBorder="1" applyAlignment="1">
      <alignment horizontal="center" vertical="center"/>
    </xf>
    <xf numFmtId="0" fontId="5" fillId="3" borderId="57" xfId="67" applyFont="1" applyFill="1" applyBorder="1" applyAlignment="1">
      <alignment horizontal="center" vertical="center"/>
    </xf>
    <xf numFmtId="0" fontId="5" fillId="3" borderId="48" xfId="67" applyFont="1" applyFill="1" applyBorder="1" applyAlignment="1">
      <alignment horizontal="center" vertical="center"/>
    </xf>
    <xf numFmtId="0" fontId="5" fillId="3" borderId="4" xfId="67" applyFont="1" applyFill="1" applyBorder="1" applyAlignment="1">
      <alignment horizontal="center" vertical="center"/>
    </xf>
    <xf numFmtId="0" fontId="5" fillId="3" borderId="40" xfId="67" applyFont="1" applyFill="1" applyBorder="1" applyAlignment="1">
      <alignment horizontal="center" vertical="center"/>
    </xf>
    <xf numFmtId="0" fontId="23" fillId="4" borderId="89" xfId="0" applyFont="1" applyFill="1" applyBorder="1" applyAlignment="1">
      <alignment horizontal="center" vertical="center"/>
    </xf>
    <xf numFmtId="0" fontId="23" fillId="4" borderId="81" xfId="0" applyFont="1" applyFill="1" applyBorder="1" applyAlignment="1">
      <alignment horizontal="center" vertical="center"/>
    </xf>
    <xf numFmtId="0" fontId="23" fillId="4" borderId="88" xfId="0" applyFont="1" applyFill="1" applyBorder="1" applyAlignment="1">
      <alignment horizontal="center" vertical="center"/>
    </xf>
    <xf numFmtId="0" fontId="23" fillId="4" borderId="80" xfId="0" applyFont="1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17" fillId="2" borderId="45" xfId="67" applyFont="1" applyFill="1" applyBorder="1" applyAlignment="1">
      <alignment horizontal="center" vertical="center"/>
    </xf>
    <xf numFmtId="0" fontId="17" fillId="2" borderId="23" xfId="67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20" fontId="18" fillId="3" borderId="57" xfId="67" applyNumberFormat="1" applyFont="1" applyFill="1" applyBorder="1" applyAlignment="1">
      <alignment horizontal="center"/>
    </xf>
    <xf numFmtId="20" fontId="18" fillId="3" borderId="51" xfId="67" applyNumberFormat="1" applyFont="1" applyFill="1" applyBorder="1" applyAlignment="1">
      <alignment horizontal="center"/>
    </xf>
    <xf numFmtId="20" fontId="8" fillId="3" borderId="33" xfId="67" applyNumberFormat="1" applyFont="1" applyFill="1" applyBorder="1" applyAlignment="1">
      <alignment horizontal="center"/>
    </xf>
    <xf numFmtId="0" fontId="8" fillId="3" borderId="0" xfId="67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5" fillId="14" borderId="24" xfId="67" applyFont="1" applyFill="1" applyBorder="1" applyAlignment="1">
      <alignment horizontal="center"/>
    </xf>
    <xf numFmtId="0" fontId="5" fillId="14" borderId="26" xfId="67" applyFont="1" applyFill="1" applyBorder="1" applyAlignment="1">
      <alignment horizontal="center"/>
    </xf>
    <xf numFmtId="0" fontId="5" fillId="14" borderId="25" xfId="67" applyFont="1" applyFill="1" applyBorder="1" applyAlignment="1">
      <alignment horizontal="center"/>
    </xf>
    <xf numFmtId="20" fontId="20" fillId="3" borderId="33" xfId="67" applyNumberFormat="1" applyFont="1" applyFill="1" applyBorder="1" applyAlignment="1">
      <alignment horizontal="center"/>
    </xf>
    <xf numFmtId="20" fontId="20" fillId="3" borderId="0" xfId="67" applyNumberFormat="1" applyFont="1" applyFill="1" applyBorder="1" applyAlignment="1">
      <alignment horizontal="center"/>
    </xf>
    <xf numFmtId="0" fontId="21" fillId="2" borderId="1" xfId="67" applyFont="1" applyFill="1" applyBorder="1" applyAlignment="1">
      <alignment horizontal="center" vertical="center"/>
    </xf>
    <xf numFmtId="0" fontId="6" fillId="2" borderId="2" xfId="67" applyFont="1" applyFill="1" applyBorder="1" applyAlignment="1">
      <alignment horizontal="center" vertical="center"/>
    </xf>
    <xf numFmtId="0" fontId="6" fillId="2" borderId="3" xfId="67" applyFont="1" applyFill="1" applyBorder="1" applyAlignment="1">
      <alignment horizontal="center" vertical="center"/>
    </xf>
    <xf numFmtId="0" fontId="6" fillId="2" borderId="4" xfId="67" applyFont="1" applyFill="1" applyBorder="1" applyAlignment="1">
      <alignment horizontal="center" vertical="center"/>
    </xf>
    <xf numFmtId="0" fontId="6" fillId="2" borderId="0" xfId="67" applyFont="1" applyFill="1" applyAlignment="1">
      <alignment horizontal="center" vertical="center"/>
    </xf>
    <xf numFmtId="0" fontId="6" fillId="2" borderId="5" xfId="67" applyFont="1" applyFill="1" applyBorder="1" applyAlignment="1">
      <alignment horizontal="center" vertical="center"/>
    </xf>
    <xf numFmtId="0" fontId="6" fillId="2" borderId="6" xfId="67" applyFont="1" applyFill="1" applyBorder="1" applyAlignment="1">
      <alignment horizontal="center" vertical="center"/>
    </xf>
    <xf numFmtId="0" fontId="6" fillId="2" borderId="7" xfId="67" applyFont="1" applyFill="1" applyBorder="1" applyAlignment="1">
      <alignment horizontal="center" vertical="center"/>
    </xf>
    <xf numFmtId="0" fontId="6" fillId="2" borderId="8" xfId="67" applyFont="1" applyFill="1" applyBorder="1" applyAlignment="1">
      <alignment horizontal="center" vertical="center"/>
    </xf>
    <xf numFmtId="0" fontId="7" fillId="2" borderId="48" xfId="67" applyFont="1" applyFill="1" applyBorder="1" applyAlignment="1">
      <alignment horizontal="center"/>
    </xf>
    <xf numFmtId="0" fontId="7" fillId="2" borderId="13" xfId="67" applyFont="1" applyFill="1" applyBorder="1" applyAlignment="1">
      <alignment horizontal="center"/>
    </xf>
    <xf numFmtId="0" fontId="7" fillId="2" borderId="49" xfId="67" applyFont="1" applyFill="1" applyBorder="1" applyAlignment="1">
      <alignment horizontal="center"/>
    </xf>
    <xf numFmtId="0" fontId="17" fillId="2" borderId="14" xfId="67" applyFont="1" applyFill="1" applyBorder="1" applyAlignment="1">
      <alignment horizontal="center" vertical="center"/>
    </xf>
    <xf numFmtId="0" fontId="8" fillId="2" borderId="15" xfId="67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20" fontId="20" fillId="3" borderId="32" xfId="67" applyNumberFormat="1" applyFont="1" applyFill="1" applyBorder="1" applyAlignment="1">
      <alignment horizontal="center"/>
    </xf>
    <xf numFmtId="20" fontId="20" fillId="3" borderId="52" xfId="67" applyNumberFormat="1" applyFont="1" applyFill="1" applyBorder="1" applyAlignment="1">
      <alignment horizontal="center"/>
    </xf>
    <xf numFmtId="0" fontId="20" fillId="3" borderId="52" xfId="67" applyFont="1" applyFill="1" applyBorder="1"/>
    <xf numFmtId="0" fontId="20" fillId="3" borderId="36" xfId="67" applyFont="1" applyFill="1" applyBorder="1"/>
    <xf numFmtId="0" fontId="9" fillId="3" borderId="0" xfId="67" applyFont="1" applyFill="1" applyBorder="1"/>
    <xf numFmtId="0" fontId="9" fillId="3" borderId="54" xfId="67" applyFont="1" applyFill="1" applyBorder="1"/>
    <xf numFmtId="20" fontId="8" fillId="3" borderId="0" xfId="67" applyNumberFormat="1" applyFont="1" applyFill="1" applyBorder="1" applyAlignment="1">
      <alignment horizontal="center"/>
    </xf>
    <xf numFmtId="0" fontId="23" fillId="4" borderId="86" xfId="0" applyFont="1" applyFill="1" applyBorder="1" applyAlignment="1">
      <alignment horizontal="center" vertical="center"/>
    </xf>
    <xf numFmtId="0" fontId="23" fillId="4" borderId="79" xfId="0" applyFont="1" applyFill="1" applyBorder="1" applyAlignment="1">
      <alignment horizontal="center" vertical="center"/>
    </xf>
    <xf numFmtId="0" fontId="5" fillId="3" borderId="27" xfId="67" applyFont="1" applyFill="1" applyBorder="1" applyAlignment="1">
      <alignment horizontal="center" vertical="center"/>
    </xf>
    <xf numFmtId="0" fontId="5" fillId="3" borderId="53" xfId="67" applyFont="1" applyFill="1" applyBorder="1" applyAlignment="1">
      <alignment horizontal="center" vertical="center"/>
    </xf>
    <xf numFmtId="0" fontId="5" fillId="3" borderId="56" xfId="67" applyFont="1" applyFill="1" applyBorder="1" applyAlignment="1">
      <alignment horizontal="center" vertical="center"/>
    </xf>
    <xf numFmtId="20" fontId="20" fillId="3" borderId="57" xfId="67" applyNumberFormat="1" applyFont="1" applyFill="1" applyBorder="1" applyAlignment="1">
      <alignment horizontal="center"/>
    </xf>
    <xf numFmtId="20" fontId="20" fillId="3" borderId="51" xfId="67" applyNumberFormat="1" applyFont="1" applyFill="1" applyBorder="1" applyAlignment="1">
      <alignment horizontal="center"/>
    </xf>
    <xf numFmtId="20" fontId="19" fillId="3" borderId="32" xfId="67" applyNumberFormat="1" applyFont="1" applyFill="1" applyBorder="1" applyAlignment="1">
      <alignment horizontal="center"/>
    </xf>
    <xf numFmtId="20" fontId="19" fillId="3" borderId="52" xfId="67" applyNumberFormat="1" applyFont="1" applyFill="1" applyBorder="1" applyAlignment="1">
      <alignment horizontal="center"/>
    </xf>
    <xf numFmtId="0" fontId="18" fillId="3" borderId="52" xfId="67" applyFont="1" applyFill="1" applyBorder="1"/>
    <xf numFmtId="0" fontId="18" fillId="3" borderId="36" xfId="67" applyFont="1" applyFill="1" applyBorder="1"/>
    <xf numFmtId="20" fontId="18" fillId="3" borderId="33" xfId="67" applyNumberFormat="1" applyFont="1" applyFill="1" applyBorder="1" applyAlignment="1">
      <alignment horizontal="center"/>
    </xf>
    <xf numFmtId="0" fontId="18" fillId="3" borderId="0" xfId="67" applyFont="1" applyFill="1" applyBorder="1" applyAlignment="1">
      <alignment horizontal="center"/>
    </xf>
    <xf numFmtId="0" fontId="18" fillId="3" borderId="0" xfId="67" applyFont="1" applyFill="1" applyBorder="1"/>
    <xf numFmtId="0" fontId="18" fillId="3" borderId="54" xfId="67" applyFont="1" applyFill="1" applyBorder="1"/>
    <xf numFmtId="0" fontId="9" fillId="3" borderId="0" xfId="67" applyFont="1" applyFill="1" applyBorder="1" applyAlignment="1">
      <alignment horizontal="left"/>
    </xf>
    <xf numFmtId="0" fontId="9" fillId="3" borderId="54" xfId="67" applyFont="1" applyFill="1" applyBorder="1" applyAlignment="1">
      <alignment horizontal="left"/>
    </xf>
    <xf numFmtId="0" fontId="8" fillId="3" borderId="0" xfId="67" applyFont="1" applyFill="1" applyBorder="1" applyAlignment="1">
      <alignment horizontal="left"/>
    </xf>
    <xf numFmtId="0" fontId="8" fillId="3" borderId="54" xfId="67" applyFont="1" applyFill="1" applyBorder="1" applyAlignment="1">
      <alignment horizontal="left"/>
    </xf>
    <xf numFmtId="0" fontId="8" fillId="2" borderId="45" xfId="67" applyFont="1" applyFill="1" applyBorder="1" applyAlignment="1">
      <alignment horizontal="center" vertical="center"/>
    </xf>
    <xf numFmtId="0" fontId="8" fillId="2" borderId="104" xfId="67" applyFont="1" applyFill="1" applyBorder="1" applyAlignment="1">
      <alignment horizontal="center" vertical="center"/>
    </xf>
    <xf numFmtId="0" fontId="9" fillId="3" borderId="52" xfId="67" applyFont="1" applyFill="1" applyBorder="1" applyAlignment="1">
      <alignment horizontal="left"/>
    </xf>
    <xf numFmtId="0" fontId="9" fillId="3" borderId="36" xfId="67" applyFont="1" applyFill="1" applyBorder="1" applyAlignment="1">
      <alignment horizontal="left"/>
    </xf>
    <xf numFmtId="0" fontId="6" fillId="4" borderId="1" xfId="67" applyFont="1" applyFill="1" applyBorder="1" applyAlignment="1">
      <alignment horizontal="center" vertical="center"/>
    </xf>
    <xf numFmtId="0" fontId="6" fillId="4" borderId="13" xfId="67" applyFont="1" applyFill="1" applyBorder="1" applyAlignment="1">
      <alignment horizontal="center" vertical="center"/>
    </xf>
    <xf numFmtId="0" fontId="6" fillId="4" borderId="2" xfId="67" applyFont="1" applyFill="1" applyBorder="1" applyAlignment="1">
      <alignment horizontal="center" vertical="center"/>
    </xf>
    <xf numFmtId="0" fontId="6" fillId="4" borderId="3" xfId="67" applyFont="1" applyFill="1" applyBorder="1" applyAlignment="1">
      <alignment horizontal="center" vertical="center"/>
    </xf>
    <xf numFmtId="0" fontId="6" fillId="4" borderId="4" xfId="67" applyFont="1" applyFill="1" applyBorder="1" applyAlignment="1">
      <alignment horizontal="center" vertical="center"/>
    </xf>
    <xf numFmtId="0" fontId="6" fillId="4" borderId="0" xfId="67" applyFont="1" applyFill="1" applyBorder="1" applyAlignment="1">
      <alignment horizontal="center" vertical="center"/>
    </xf>
    <xf numFmtId="0" fontId="6" fillId="4" borderId="0" xfId="67" applyFont="1" applyFill="1" applyAlignment="1">
      <alignment horizontal="center" vertical="center"/>
    </xf>
    <xf numFmtId="0" fontId="6" fillId="4" borderId="5" xfId="67" applyFont="1" applyFill="1" applyBorder="1" applyAlignment="1">
      <alignment horizontal="center" vertical="center"/>
    </xf>
    <xf numFmtId="0" fontId="6" fillId="4" borderId="6" xfId="67" applyFont="1" applyFill="1" applyBorder="1" applyAlignment="1">
      <alignment horizontal="center" vertical="center"/>
    </xf>
    <xf numFmtId="0" fontId="6" fillId="4" borderId="7" xfId="67" applyFont="1" applyFill="1" applyBorder="1" applyAlignment="1">
      <alignment horizontal="center" vertical="center"/>
    </xf>
    <xf numFmtId="0" fontId="6" fillId="4" borderId="8" xfId="67" applyFont="1" applyFill="1" applyBorder="1" applyAlignment="1">
      <alignment horizontal="center" vertical="center"/>
    </xf>
    <xf numFmtId="0" fontId="8" fillId="2" borderId="14" xfId="67" applyFont="1" applyFill="1" applyBorder="1" applyAlignment="1">
      <alignment horizontal="center" vertical="center"/>
    </xf>
    <xf numFmtId="0" fontId="7" fillId="2" borderId="24" xfId="67" applyFont="1" applyFill="1" applyBorder="1" applyAlignment="1">
      <alignment horizontal="center"/>
    </xf>
    <xf numFmtId="0" fontId="7" fillId="2" borderId="26" xfId="67" applyFont="1" applyFill="1" applyBorder="1" applyAlignment="1">
      <alignment horizontal="center"/>
    </xf>
    <xf numFmtId="0" fontId="7" fillId="2" borderId="25" xfId="67" applyFont="1" applyFill="1" applyBorder="1" applyAlignment="1">
      <alignment horizontal="center"/>
    </xf>
    <xf numFmtId="0" fontId="7" fillId="2" borderId="27" xfId="67" applyFont="1" applyFill="1" applyBorder="1" applyAlignment="1">
      <alignment horizontal="center"/>
    </xf>
    <xf numFmtId="0" fontId="27" fillId="4" borderId="110" xfId="0" applyFont="1" applyFill="1" applyBorder="1" applyAlignment="1">
      <alignment horizontal="center" vertical="center"/>
    </xf>
    <xf numFmtId="0" fontId="27" fillId="4" borderId="111" xfId="0" applyFont="1" applyFill="1" applyBorder="1" applyAlignment="1">
      <alignment horizontal="center" vertical="center"/>
    </xf>
    <xf numFmtId="0" fontId="27" fillId="4" borderId="112" xfId="0" applyFont="1" applyFill="1" applyBorder="1" applyAlignment="1">
      <alignment horizontal="center" vertical="center"/>
    </xf>
    <xf numFmtId="0" fontId="0" fillId="11" borderId="40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5" fillId="0" borderId="65" xfId="67" applyFont="1" applyBorder="1"/>
    <xf numFmtId="0" fontId="5" fillId="3" borderId="68" xfId="67" applyFont="1" applyFill="1" applyBorder="1" applyAlignment="1">
      <alignment horizontal="center" vertical="center"/>
    </xf>
    <xf numFmtId="0" fontId="5" fillId="3" borderId="69" xfId="67" applyFont="1" applyFill="1" applyBorder="1" applyAlignment="1">
      <alignment horizontal="center" vertical="center"/>
    </xf>
    <xf numFmtId="0" fontId="5" fillId="3" borderId="70" xfId="67" applyFont="1" applyFill="1" applyBorder="1" applyAlignment="1">
      <alignment horizontal="center" vertical="center"/>
    </xf>
    <xf numFmtId="0" fontId="5" fillId="0" borderId="83" xfId="67" applyFont="1" applyBorder="1"/>
    <xf numFmtId="0" fontId="5" fillId="0" borderId="71" xfId="67" applyFont="1" applyBorder="1"/>
    <xf numFmtId="0" fontId="5" fillId="4" borderId="72" xfId="67" applyFont="1" applyFill="1" applyBorder="1" applyAlignment="1">
      <alignment horizontal="center"/>
    </xf>
    <xf numFmtId="0" fontId="5" fillId="0" borderId="75" xfId="67" applyFont="1" applyBorder="1"/>
    <xf numFmtId="0" fontId="31" fillId="4" borderId="89" xfId="67" applyFont="1" applyFill="1" applyBorder="1" applyAlignment="1">
      <alignment horizontal="center"/>
    </xf>
    <xf numFmtId="0" fontId="31" fillId="4" borderId="81" xfId="67" applyFont="1" applyFill="1" applyBorder="1" applyAlignment="1">
      <alignment horizontal="center"/>
    </xf>
    <xf numFmtId="0" fontId="5" fillId="3" borderId="113" xfId="67" applyFont="1" applyFill="1" applyBorder="1" applyAlignment="1">
      <alignment horizontal="center"/>
    </xf>
    <xf numFmtId="0" fontId="5" fillId="3" borderId="114" xfId="67" applyFont="1" applyFill="1" applyBorder="1" applyAlignment="1">
      <alignment horizontal="center"/>
    </xf>
    <xf numFmtId="20" fontId="29" fillId="9" borderId="51" xfId="0" applyNumberFormat="1" applyFont="1" applyFill="1" applyBorder="1" applyAlignment="1">
      <alignment horizontal="center" vertical="center"/>
    </xf>
    <xf numFmtId="20" fontId="5" fillId="3" borderId="95" xfId="67" applyNumberFormat="1" applyFont="1" applyFill="1" applyBorder="1" applyAlignment="1">
      <alignment horizontal="center"/>
    </xf>
    <xf numFmtId="0" fontId="5" fillId="3" borderId="95" xfId="67" applyFont="1" applyFill="1" applyBorder="1" applyAlignment="1">
      <alignment horizontal="center"/>
    </xf>
    <xf numFmtId="0" fontId="5" fillId="0" borderId="102" xfId="0" applyFont="1" applyFill="1" applyBorder="1" applyAlignment="1">
      <alignment horizontal="center"/>
    </xf>
    <xf numFmtId="0" fontId="5" fillId="5" borderId="67" xfId="0" applyFont="1" applyFill="1" applyBorder="1" applyAlignment="1">
      <alignment horizontal="center"/>
    </xf>
    <xf numFmtId="0" fontId="5" fillId="0" borderId="103" xfId="67" applyFont="1" applyBorder="1" applyAlignment="1">
      <alignment horizontal="center"/>
    </xf>
    <xf numFmtId="0" fontId="5" fillId="6" borderId="74" xfId="67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/>
    </xf>
    <xf numFmtId="0" fontId="5" fillId="0" borderId="89" xfId="67" applyFont="1" applyBorder="1"/>
    <xf numFmtId="0" fontId="5" fillId="5" borderId="70" xfId="67" applyFont="1" applyFill="1" applyBorder="1" applyAlignment="1">
      <alignment horizontal="center"/>
    </xf>
    <xf numFmtId="0" fontId="5" fillId="5" borderId="68" xfId="67" applyFont="1" applyFill="1" applyBorder="1" applyAlignment="1">
      <alignment horizontal="center"/>
    </xf>
    <xf numFmtId="0" fontId="5" fillId="0" borderId="0" xfId="67" quotePrefix="1" applyFont="1"/>
    <xf numFmtId="0" fontId="30" fillId="0" borderId="65" xfId="67" applyFont="1" applyBorder="1"/>
    <xf numFmtId="0" fontId="30" fillId="4" borderId="73" xfId="67" applyFont="1" applyFill="1" applyBorder="1"/>
    <xf numFmtId="0" fontId="30" fillId="0" borderId="76" xfId="67" applyFont="1" applyBorder="1"/>
    <xf numFmtId="0" fontId="30" fillId="0" borderId="77" xfId="0" applyFont="1" applyFill="1" applyBorder="1" applyAlignment="1">
      <alignment horizontal="center"/>
    </xf>
    <xf numFmtId="0" fontId="30" fillId="0" borderId="77" xfId="67" applyFont="1" applyFill="1" applyBorder="1" applyAlignment="1">
      <alignment horizontal="center"/>
    </xf>
    <xf numFmtId="0" fontId="30" fillId="0" borderId="78" xfId="67" applyFont="1" applyFill="1" applyBorder="1" applyAlignment="1">
      <alignment horizontal="center"/>
    </xf>
    <xf numFmtId="0" fontId="30" fillId="0" borderId="115" xfId="67" applyFont="1" applyFill="1" applyBorder="1" applyAlignment="1">
      <alignment horizontal="center"/>
    </xf>
    <xf numFmtId="0" fontId="30" fillId="0" borderId="67" xfId="67" applyFont="1" applyBorder="1" applyAlignment="1">
      <alignment horizontal="center"/>
    </xf>
    <xf numFmtId="0" fontId="30" fillId="4" borderId="103" xfId="0" applyFont="1" applyFill="1" applyBorder="1" applyAlignment="1">
      <alignment horizontal="center"/>
    </xf>
    <xf numFmtId="0" fontId="30" fillId="0" borderId="78" xfId="0" applyFont="1" applyFill="1" applyBorder="1" applyAlignment="1">
      <alignment horizontal="center"/>
    </xf>
    <xf numFmtId="0" fontId="30" fillId="5" borderId="74" xfId="0" applyFont="1" applyFill="1" applyBorder="1" applyAlignment="1">
      <alignment horizontal="center"/>
    </xf>
    <xf numFmtId="0" fontId="30" fillId="0" borderId="75" xfId="67" applyFont="1" applyBorder="1" applyAlignment="1">
      <alignment horizontal="center"/>
    </xf>
    <xf numFmtId="0" fontId="5" fillId="4" borderId="81" xfId="67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0" fontId="23" fillId="4" borderId="87" xfId="0" applyFont="1" applyFill="1" applyBorder="1" applyAlignment="1">
      <alignment horizontal="center" vertical="center"/>
    </xf>
    <xf numFmtId="0" fontId="23" fillId="4" borderId="82" xfId="0" applyFont="1" applyFill="1" applyBorder="1" applyAlignment="1">
      <alignment horizontal="center" vertical="center"/>
    </xf>
    <xf numFmtId="0" fontId="23" fillId="4" borderId="90" xfId="0" applyFont="1" applyFill="1" applyBorder="1" applyAlignment="1">
      <alignment horizontal="center" vertical="center"/>
    </xf>
    <xf numFmtId="0" fontId="5" fillId="4" borderId="90" xfId="67" applyFont="1" applyFill="1" applyBorder="1" applyAlignment="1">
      <alignment horizontal="center"/>
    </xf>
    <xf numFmtId="0" fontId="5" fillId="5" borderId="69" xfId="67" applyFont="1" applyFill="1" applyBorder="1" applyAlignment="1">
      <alignment horizontal="center"/>
    </xf>
    <xf numFmtId="0" fontId="30" fillId="4" borderId="72" xfId="67" applyFont="1" applyFill="1" applyBorder="1" applyAlignment="1">
      <alignment horizontal="center"/>
    </xf>
  </cellXfs>
  <cellStyles count="1229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71" builtinId="9" hidden="1"/>
    <cellStyle name="Besøgt link" xfId="73" builtinId="9" hidden="1"/>
    <cellStyle name="Besøgt link" xfId="77" builtinId="9" hidden="1"/>
    <cellStyle name="Besøgt link" xfId="79" builtinId="9" hidden="1"/>
    <cellStyle name="Besøgt link" xfId="81" builtinId="9" hidden="1"/>
    <cellStyle name="Besøgt link" xfId="83" builtinId="9" hidden="1"/>
    <cellStyle name="Besøgt link" xfId="85" builtinId="9" hidden="1"/>
    <cellStyle name="Besøgt link" xfId="87" builtinId="9" hidden="1"/>
    <cellStyle name="Besøgt link" xfId="89" builtinId="9" hidden="1"/>
    <cellStyle name="Besøgt link" xfId="91" builtinId="9" hidden="1"/>
    <cellStyle name="Besøgt link" xfId="93" builtinId="9" hidden="1"/>
    <cellStyle name="Besøgt link" xfId="95" builtinId="9" hidden="1"/>
    <cellStyle name="Besøgt link" xfId="97" builtinId="9" hidden="1"/>
    <cellStyle name="Besøgt link" xfId="99" builtinId="9" hidden="1"/>
    <cellStyle name="Besøgt link" xfId="101" builtinId="9" hidden="1"/>
    <cellStyle name="Besøgt link" xfId="103" builtinId="9" hidden="1"/>
    <cellStyle name="Besøgt link" xfId="105" builtinId="9" hidden="1"/>
    <cellStyle name="Besøgt link" xfId="107" builtinId="9" hidden="1"/>
    <cellStyle name="Besøgt link" xfId="109" builtinId="9" hidden="1"/>
    <cellStyle name="Besøgt link" xfId="111" builtinId="9" hidden="1"/>
    <cellStyle name="Besøgt link" xfId="113" builtinId="9" hidden="1"/>
    <cellStyle name="Besøgt link" xfId="115" builtinId="9" hidden="1"/>
    <cellStyle name="Besøgt link" xfId="117" builtinId="9" hidden="1"/>
    <cellStyle name="Besøgt link" xfId="119" builtinId="9" hidden="1"/>
    <cellStyle name="Besøgt link" xfId="121" builtinId="9" hidden="1"/>
    <cellStyle name="Besøgt link" xfId="123" builtinId="9" hidden="1"/>
    <cellStyle name="Besøgt link" xfId="125" builtinId="9" hidden="1"/>
    <cellStyle name="Besøgt link" xfId="127" builtinId="9" hidden="1"/>
    <cellStyle name="Besøgt link" xfId="129" builtinId="9" hidden="1"/>
    <cellStyle name="Besøgt link" xfId="131" builtinId="9" hidden="1"/>
    <cellStyle name="Besøgt link" xfId="133" builtinId="9" hidden="1"/>
    <cellStyle name="Besøgt link" xfId="135" builtinId="9" hidden="1"/>
    <cellStyle name="Besøgt link" xfId="137" builtinId="9" hidden="1"/>
    <cellStyle name="Besøgt link" xfId="139" builtinId="9" hidden="1"/>
    <cellStyle name="Besøgt link" xfId="141" builtinId="9" hidden="1"/>
    <cellStyle name="Besøgt link" xfId="143" builtinId="9" hidden="1"/>
    <cellStyle name="Besøgt link" xfId="145" builtinId="9" hidden="1"/>
    <cellStyle name="Besøgt link" xfId="147" builtinId="9" hidden="1"/>
    <cellStyle name="Besøgt link" xfId="149" builtinId="9" hidden="1"/>
    <cellStyle name="Besøgt link" xfId="151" builtinId="9" hidden="1"/>
    <cellStyle name="Besøgt link" xfId="153" builtinId="9" hidden="1"/>
    <cellStyle name="Besøgt link" xfId="155" builtinId="9" hidden="1"/>
    <cellStyle name="Besøgt link" xfId="157" builtinId="9" hidden="1"/>
    <cellStyle name="Besøgt link" xfId="159" builtinId="9" hidden="1"/>
    <cellStyle name="Besøgt link" xfId="161" builtinId="9" hidden="1"/>
    <cellStyle name="Besøgt link" xfId="163" builtinId="9" hidden="1"/>
    <cellStyle name="Besøgt link" xfId="165" builtinId="9" hidden="1"/>
    <cellStyle name="Besøgt link" xfId="167" builtinId="9" hidden="1"/>
    <cellStyle name="Besøgt link" xfId="169" builtinId="9" hidden="1"/>
    <cellStyle name="Besøgt link" xfId="171" builtinId="9" hidden="1"/>
    <cellStyle name="Besøgt link" xfId="173" builtinId="9" hidden="1"/>
    <cellStyle name="Besøgt link" xfId="175" builtinId="9" hidden="1"/>
    <cellStyle name="Besøgt link" xfId="177" builtinId="9" hidden="1"/>
    <cellStyle name="Besøgt link" xfId="179" builtinId="9" hidden="1"/>
    <cellStyle name="Besøgt link" xfId="181" builtinId="9" hidden="1"/>
    <cellStyle name="Besøgt link" xfId="183" builtinId="9" hidden="1"/>
    <cellStyle name="Besøgt link" xfId="185" builtinId="9" hidden="1"/>
    <cellStyle name="Besøgt link" xfId="187" builtinId="9" hidden="1"/>
    <cellStyle name="Besøgt link" xfId="189" builtinId="9" hidden="1"/>
    <cellStyle name="Besøgt link" xfId="191" builtinId="9" hidden="1"/>
    <cellStyle name="Besøgt link" xfId="193" builtinId="9" hidden="1"/>
    <cellStyle name="Besøgt link" xfId="195" builtinId="9" hidden="1"/>
    <cellStyle name="Besøgt link" xfId="197" builtinId="9" hidden="1"/>
    <cellStyle name="Besøgt link" xfId="199" builtinId="9" hidden="1"/>
    <cellStyle name="Besøgt link" xfId="201" builtinId="9" hidden="1"/>
    <cellStyle name="Besøgt link" xfId="203" builtinId="9" hidden="1"/>
    <cellStyle name="Besøgt link" xfId="205" builtinId="9" hidden="1"/>
    <cellStyle name="Besøgt link" xfId="207" builtinId="9" hidden="1"/>
    <cellStyle name="Besøgt link" xfId="209" builtinId="9" hidden="1"/>
    <cellStyle name="Besøgt link" xfId="211" builtinId="9" hidden="1"/>
    <cellStyle name="Besøgt link" xfId="213" builtinId="9" hidden="1"/>
    <cellStyle name="Besøgt link" xfId="215" builtinId="9" hidden="1"/>
    <cellStyle name="Besøgt link" xfId="217" builtinId="9" hidden="1"/>
    <cellStyle name="Besøgt link" xfId="219" builtinId="9" hidden="1"/>
    <cellStyle name="Besøgt link" xfId="221" builtinId="9" hidden="1"/>
    <cellStyle name="Besøgt link" xfId="223" builtinId="9" hidden="1"/>
    <cellStyle name="Besøgt link" xfId="225" builtinId="9" hidden="1"/>
    <cellStyle name="Besøgt link" xfId="227" builtinId="9" hidden="1"/>
    <cellStyle name="Besøgt link" xfId="229" builtinId="9" hidden="1"/>
    <cellStyle name="Besøgt link" xfId="231" builtinId="9" hidden="1"/>
    <cellStyle name="Besøgt link" xfId="233" builtinId="9" hidden="1"/>
    <cellStyle name="Besøgt link" xfId="235" builtinId="9" hidden="1"/>
    <cellStyle name="Besøgt link" xfId="237" builtinId="9" hidden="1"/>
    <cellStyle name="Besøgt link" xfId="239" builtinId="9" hidden="1"/>
    <cellStyle name="Besøgt link" xfId="241" builtinId="9" hidden="1"/>
    <cellStyle name="Besøgt link" xfId="243" builtinId="9" hidden="1"/>
    <cellStyle name="Besøgt link" xfId="245" builtinId="9" hidden="1"/>
    <cellStyle name="Besøgt link" xfId="247" builtinId="9" hidden="1"/>
    <cellStyle name="Besøgt link" xfId="249" builtinId="9" hidden="1"/>
    <cellStyle name="Besøgt link" xfId="251" builtinId="9" hidden="1"/>
    <cellStyle name="Besøgt link" xfId="253" builtinId="9" hidden="1"/>
    <cellStyle name="Besøgt link" xfId="255" builtinId="9" hidden="1"/>
    <cellStyle name="Besøgt link" xfId="257" builtinId="9" hidden="1"/>
    <cellStyle name="Besøgt link" xfId="259" builtinId="9" hidden="1"/>
    <cellStyle name="Besøgt link" xfId="261" builtinId="9" hidden="1"/>
    <cellStyle name="Besøgt link" xfId="263" builtinId="9" hidden="1"/>
    <cellStyle name="Besøgt link" xfId="265" builtinId="9" hidden="1"/>
    <cellStyle name="Besøgt link" xfId="267" builtinId="9" hidden="1"/>
    <cellStyle name="Besøgt link" xfId="269" builtinId="9" hidden="1"/>
    <cellStyle name="Besøgt link" xfId="271" builtinId="9" hidden="1"/>
    <cellStyle name="Besøgt link" xfId="273" builtinId="9" hidden="1"/>
    <cellStyle name="Besøgt link" xfId="275" builtinId="9" hidden="1"/>
    <cellStyle name="Besøgt link" xfId="277" builtinId="9" hidden="1"/>
    <cellStyle name="Besøgt link" xfId="279" builtinId="9" hidden="1"/>
    <cellStyle name="Besøgt link" xfId="281" builtinId="9" hidden="1"/>
    <cellStyle name="Besøgt link" xfId="283" builtinId="9" hidden="1"/>
    <cellStyle name="Besøgt link" xfId="285" builtinId="9" hidden="1"/>
    <cellStyle name="Besøgt link" xfId="287" builtinId="9" hidden="1"/>
    <cellStyle name="Besøgt link" xfId="289" builtinId="9" hidden="1"/>
    <cellStyle name="Besøgt link" xfId="291" builtinId="9" hidden="1"/>
    <cellStyle name="Besøgt link" xfId="293" builtinId="9" hidden="1"/>
    <cellStyle name="Besøgt link" xfId="295" builtinId="9" hidden="1"/>
    <cellStyle name="Besøgt link" xfId="297" builtinId="9" hidden="1"/>
    <cellStyle name="Besøgt link" xfId="299" builtinId="9" hidden="1"/>
    <cellStyle name="Besøgt link" xfId="301" builtinId="9" hidden="1"/>
    <cellStyle name="Besøgt link" xfId="303" builtinId="9" hidden="1"/>
    <cellStyle name="Besøgt link" xfId="305" builtinId="9" hidden="1"/>
    <cellStyle name="Besøgt link" xfId="307" builtinId="9" hidden="1"/>
    <cellStyle name="Besøgt link" xfId="309" builtinId="9" hidden="1"/>
    <cellStyle name="Besøgt link" xfId="311" builtinId="9" hidden="1"/>
    <cellStyle name="Besøgt link" xfId="313" builtinId="9" hidden="1"/>
    <cellStyle name="Besøgt link" xfId="315" builtinId="9" hidden="1"/>
    <cellStyle name="Besøgt link" xfId="317" builtinId="9" hidden="1"/>
    <cellStyle name="Besøgt link" xfId="319" builtinId="9" hidden="1"/>
    <cellStyle name="Besøgt link" xfId="321" builtinId="9" hidden="1"/>
    <cellStyle name="Besøgt link" xfId="323" builtinId="9" hidden="1"/>
    <cellStyle name="Besøgt link" xfId="325" builtinId="9" hidden="1"/>
    <cellStyle name="Besøgt link" xfId="327" builtinId="9" hidden="1"/>
    <cellStyle name="Besøgt link" xfId="329" builtinId="9" hidden="1"/>
    <cellStyle name="Besøgt link" xfId="331" builtinId="9" hidden="1"/>
    <cellStyle name="Besøgt link" xfId="333" builtinId="9" hidden="1"/>
    <cellStyle name="Besøgt link" xfId="335" builtinId="9" hidden="1"/>
    <cellStyle name="Besøgt link" xfId="337" builtinId="9" hidden="1"/>
    <cellStyle name="Besøgt link" xfId="339" builtinId="9" hidden="1"/>
    <cellStyle name="Besøgt link" xfId="341" builtinId="9" hidden="1"/>
    <cellStyle name="Besøgt link" xfId="343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73" builtinId="9" hidden="1"/>
    <cellStyle name="Besøgt link" xfId="375" builtinId="9" hidden="1"/>
    <cellStyle name="Besøgt link" xfId="377" builtinId="9" hidden="1"/>
    <cellStyle name="Besøgt link" xfId="379" builtinId="9" hidden="1"/>
    <cellStyle name="Besøgt link" xfId="381" builtinId="9" hidden="1"/>
    <cellStyle name="Besøgt link" xfId="383" builtinId="9" hidden="1"/>
    <cellStyle name="Besøgt link" xfId="385" builtinId="9" hidden="1"/>
    <cellStyle name="Besøgt link" xfId="387" builtinId="9" hidden="1"/>
    <cellStyle name="Besøgt link" xfId="389" builtinId="9" hidden="1"/>
    <cellStyle name="Besøgt link" xfId="391" builtinId="9" hidden="1"/>
    <cellStyle name="Besøgt link" xfId="393" builtinId="9" hidden="1"/>
    <cellStyle name="Besøgt link" xfId="395" builtinId="9" hidden="1"/>
    <cellStyle name="Besøgt link" xfId="397" builtinId="9" hidden="1"/>
    <cellStyle name="Besøgt link" xfId="399" builtinId="9" hidden="1"/>
    <cellStyle name="Besøgt link" xfId="401" builtinId="9" hidden="1"/>
    <cellStyle name="Besøgt link" xfId="403" builtinId="9" hidden="1"/>
    <cellStyle name="Besøgt link" xfId="405" builtinId="9" hidden="1"/>
    <cellStyle name="Besøgt link" xfId="407" builtinId="9" hidden="1"/>
    <cellStyle name="Besøgt link" xfId="409" builtinId="9" hidden="1"/>
    <cellStyle name="Besøgt link" xfId="411" builtinId="9" hidden="1"/>
    <cellStyle name="Besøgt link" xfId="413" builtinId="9" hidden="1"/>
    <cellStyle name="Besøgt link" xfId="415" builtinId="9" hidden="1"/>
    <cellStyle name="Besøgt link" xfId="417" builtinId="9" hidden="1"/>
    <cellStyle name="Besøgt link" xfId="419" builtinId="9" hidden="1"/>
    <cellStyle name="Besøgt link" xfId="421" builtinId="9" hidden="1"/>
    <cellStyle name="Besøgt link" xfId="423" builtinId="9" hidden="1"/>
    <cellStyle name="Besøgt link" xfId="425" builtinId="9" hidden="1"/>
    <cellStyle name="Besøgt link" xfId="427" builtinId="9" hidden="1"/>
    <cellStyle name="Besøgt link" xfId="429" builtinId="9" hidden="1"/>
    <cellStyle name="Besøgt link" xfId="431" builtinId="9" hidden="1"/>
    <cellStyle name="Besøgt link" xfId="433" builtinId="9" hidden="1"/>
    <cellStyle name="Besøgt link" xfId="435" builtinId="9" hidden="1"/>
    <cellStyle name="Besøgt link" xfId="437" builtinId="9" hidden="1"/>
    <cellStyle name="Besøgt link" xfId="439" builtinId="9" hidden="1"/>
    <cellStyle name="Besøgt link" xfId="441" builtinId="9" hidden="1"/>
    <cellStyle name="Besøgt link" xfId="443" builtinId="9" hidden="1"/>
    <cellStyle name="Besøgt link" xfId="445" builtinId="9" hidden="1"/>
    <cellStyle name="Besøgt link" xfId="447" builtinId="9" hidden="1"/>
    <cellStyle name="Besøgt link" xfId="449" builtinId="9" hidden="1"/>
    <cellStyle name="Besøgt link" xfId="451" builtinId="9" hidden="1"/>
    <cellStyle name="Besøgt link" xfId="453" builtinId="9" hidden="1"/>
    <cellStyle name="Besøgt link" xfId="455" builtinId="9" hidden="1"/>
    <cellStyle name="Besøgt link" xfId="457" builtinId="9" hidden="1"/>
    <cellStyle name="Besøgt link" xfId="459" builtinId="9" hidden="1"/>
    <cellStyle name="Besøgt link" xfId="461" builtinId="9" hidden="1"/>
    <cellStyle name="Besøgt link" xfId="463" builtinId="9" hidden="1"/>
    <cellStyle name="Besøgt link" xfId="465" builtinId="9" hidden="1"/>
    <cellStyle name="Besøgt link" xfId="467" builtinId="9" hidden="1"/>
    <cellStyle name="Besøgt link" xfId="469" builtinId="9" hidden="1"/>
    <cellStyle name="Besøgt link" xfId="471" builtinId="9" hidden="1"/>
    <cellStyle name="Besøgt link" xfId="473" builtinId="9" hidden="1"/>
    <cellStyle name="Besøgt link" xfId="475" builtinId="9" hidden="1"/>
    <cellStyle name="Besøgt link" xfId="477" builtinId="9" hidden="1"/>
    <cellStyle name="Besøgt link" xfId="479" builtinId="9" hidden="1"/>
    <cellStyle name="Besøgt link" xfId="481" builtinId="9" hidden="1"/>
    <cellStyle name="Besøgt link" xfId="483" builtinId="9" hidden="1"/>
    <cellStyle name="Besøgt link" xfId="485" builtinId="9" hidden="1"/>
    <cellStyle name="Besøgt link" xfId="487" builtinId="9" hidden="1"/>
    <cellStyle name="Besøgt link" xfId="489" builtinId="9" hidden="1"/>
    <cellStyle name="Besøgt link" xfId="491" builtinId="9" hidden="1"/>
    <cellStyle name="Besøgt link" xfId="493" builtinId="9" hidden="1"/>
    <cellStyle name="Besøgt link" xfId="495" builtinId="9" hidden="1"/>
    <cellStyle name="Besøgt link" xfId="497" builtinId="9" hidden="1"/>
    <cellStyle name="Besøgt link" xfId="499" builtinId="9" hidden="1"/>
    <cellStyle name="Besøgt link" xfId="501" builtinId="9" hidden="1"/>
    <cellStyle name="Besøgt link" xfId="503" builtinId="9" hidden="1"/>
    <cellStyle name="Besøgt link" xfId="505" builtinId="9" hidden="1"/>
    <cellStyle name="Besøgt link" xfId="507" builtinId="9" hidden="1"/>
    <cellStyle name="Besøgt link" xfId="509" builtinId="9" hidden="1"/>
    <cellStyle name="Besøgt link" xfId="511" builtinId="9" hidden="1"/>
    <cellStyle name="Besøgt link" xfId="513" builtinId="9" hidden="1"/>
    <cellStyle name="Besøgt link" xfId="515" builtinId="9" hidden="1"/>
    <cellStyle name="Besøgt link" xfId="517" builtinId="9" hidden="1"/>
    <cellStyle name="Besøgt link" xfId="519" builtinId="9" hidden="1"/>
    <cellStyle name="Besøgt link" xfId="521" builtinId="9" hidden="1"/>
    <cellStyle name="Besøgt link" xfId="523" builtinId="9" hidden="1"/>
    <cellStyle name="Besøgt link" xfId="525" builtinId="9" hidden="1"/>
    <cellStyle name="Besøgt link" xfId="527" builtinId="9" hidden="1"/>
    <cellStyle name="Besøgt link" xfId="529" builtinId="9" hidden="1"/>
    <cellStyle name="Besøgt link" xfId="531" builtinId="9" hidden="1"/>
    <cellStyle name="Besøgt link" xfId="533" builtinId="9" hidden="1"/>
    <cellStyle name="Besøgt link" xfId="535" builtinId="9" hidden="1"/>
    <cellStyle name="Besøgt link" xfId="537" builtinId="9" hidden="1"/>
    <cellStyle name="Besøgt link" xfId="539" builtinId="9" hidden="1"/>
    <cellStyle name="Besøgt link" xfId="541" builtinId="9" hidden="1"/>
    <cellStyle name="Besøgt link" xfId="543" builtinId="9" hidden="1"/>
    <cellStyle name="Besøgt link" xfId="545" builtinId="9" hidden="1"/>
    <cellStyle name="Besøgt link" xfId="547" builtinId="9" hidden="1"/>
    <cellStyle name="Besøgt link" xfId="549" builtinId="9" hidden="1"/>
    <cellStyle name="Besøgt link" xfId="551" builtinId="9" hidden="1"/>
    <cellStyle name="Besøgt link" xfId="553" builtinId="9" hidden="1"/>
    <cellStyle name="Besøgt link" xfId="555" builtinId="9" hidden="1"/>
    <cellStyle name="Besøgt link" xfId="557" builtinId="9" hidden="1"/>
    <cellStyle name="Besøgt link" xfId="559" builtinId="9" hidden="1"/>
    <cellStyle name="Besøgt link" xfId="561" builtinId="9" hidden="1"/>
    <cellStyle name="Besøgt link" xfId="563" builtinId="9" hidden="1"/>
    <cellStyle name="Besøgt link" xfId="565" builtinId="9" hidden="1"/>
    <cellStyle name="Besøgt link" xfId="567" builtinId="9" hidden="1"/>
    <cellStyle name="Besøgt link" xfId="569" builtinId="9" hidden="1"/>
    <cellStyle name="Besøgt link" xfId="571" builtinId="9" hidden="1"/>
    <cellStyle name="Besøgt link" xfId="573" builtinId="9" hidden="1"/>
    <cellStyle name="Besøgt link" xfId="575" builtinId="9" hidden="1"/>
    <cellStyle name="Besøgt link" xfId="577" builtinId="9" hidden="1"/>
    <cellStyle name="Besøgt link" xfId="579" builtinId="9" hidden="1"/>
    <cellStyle name="Besøgt link" xfId="581" builtinId="9" hidden="1"/>
    <cellStyle name="Besøgt link" xfId="583" builtinId="9" hidden="1"/>
    <cellStyle name="Besøgt link" xfId="585" builtinId="9" hidden="1"/>
    <cellStyle name="Besøgt link" xfId="587" builtinId="9" hidden="1"/>
    <cellStyle name="Besøgt link" xfId="589" builtinId="9" hidden="1"/>
    <cellStyle name="Besøgt link" xfId="591" builtinId="9" hidden="1"/>
    <cellStyle name="Besøgt link" xfId="593" builtinId="9" hidden="1"/>
    <cellStyle name="Besøgt link" xfId="595" builtinId="9" hidden="1"/>
    <cellStyle name="Besøgt link" xfId="597" builtinId="9" hidden="1"/>
    <cellStyle name="Besøgt link" xfId="599" builtinId="9" hidden="1"/>
    <cellStyle name="Besøgt link" xfId="601" builtinId="9" hidden="1"/>
    <cellStyle name="Besøgt link" xfId="603" builtinId="9" hidden="1"/>
    <cellStyle name="Besøgt link" xfId="605" builtinId="9" hidden="1"/>
    <cellStyle name="Besøgt link" xfId="607" builtinId="9" hidden="1"/>
    <cellStyle name="Besøgt link" xfId="609" builtinId="9" hidden="1"/>
    <cellStyle name="Besøgt link" xfId="611" builtinId="9" hidden="1"/>
    <cellStyle name="Besøgt link" xfId="613" builtinId="9" hidden="1"/>
    <cellStyle name="Besøgt link" xfId="615" builtinId="9" hidden="1"/>
    <cellStyle name="Besøgt link" xfId="617" builtinId="9" hidden="1"/>
    <cellStyle name="Besøgt link" xfId="619" builtinId="9" hidden="1"/>
    <cellStyle name="Besøgt link" xfId="621" builtinId="9" hidden="1"/>
    <cellStyle name="Besøgt link" xfId="623" builtinId="9" hidden="1"/>
    <cellStyle name="Besøgt link" xfId="625" builtinId="9" hidden="1"/>
    <cellStyle name="Besøgt link" xfId="627" builtinId="9" hidden="1"/>
    <cellStyle name="Besøgt link" xfId="629" builtinId="9" hidden="1"/>
    <cellStyle name="Besøgt link" xfId="631" builtinId="9" hidden="1"/>
    <cellStyle name="Besøgt link" xfId="633" builtinId="9" hidden="1"/>
    <cellStyle name="Besøgt link" xfId="635" builtinId="9" hidden="1"/>
    <cellStyle name="Besøgt link" xfId="637" builtinId="9" hidden="1"/>
    <cellStyle name="Besøgt link" xfId="639" builtinId="9" hidden="1"/>
    <cellStyle name="Besøgt link" xfId="641" builtinId="9" hidden="1"/>
    <cellStyle name="Besøgt link" xfId="643" builtinId="9" hidden="1"/>
    <cellStyle name="Besøgt link" xfId="645" builtinId="9" hidden="1"/>
    <cellStyle name="Besøgt link" xfId="647" builtinId="9" hidden="1"/>
    <cellStyle name="Besøgt link" xfId="649" builtinId="9" hidden="1"/>
    <cellStyle name="Besøgt link" xfId="651" builtinId="9" hidden="1"/>
    <cellStyle name="Besøgt link" xfId="653" builtinId="9" hidden="1"/>
    <cellStyle name="Besøgt link" xfId="655" builtinId="9" hidden="1"/>
    <cellStyle name="Besøgt link" xfId="657" builtinId="9" hidden="1"/>
    <cellStyle name="Besøgt link" xfId="659" builtinId="9" hidden="1"/>
    <cellStyle name="Besøgt link" xfId="661" builtinId="9" hidden="1"/>
    <cellStyle name="Besøgt link" xfId="663" builtinId="9" hidden="1"/>
    <cellStyle name="Besøgt link" xfId="665" builtinId="9" hidden="1"/>
    <cellStyle name="Besøgt link" xfId="667" builtinId="9" hidden="1"/>
    <cellStyle name="Besøgt link" xfId="669" builtinId="9" hidden="1"/>
    <cellStyle name="Besøgt link" xfId="671" builtinId="9" hidden="1"/>
    <cellStyle name="Besøgt link" xfId="673" builtinId="9" hidden="1"/>
    <cellStyle name="Besøgt link" xfId="675" builtinId="9" hidden="1"/>
    <cellStyle name="Besøgt link" xfId="677" builtinId="9" hidden="1"/>
    <cellStyle name="Besøgt link" xfId="679" builtinId="9" hidden="1"/>
    <cellStyle name="Besøgt link" xfId="681" builtinId="9" hidden="1"/>
    <cellStyle name="Besøgt link" xfId="683" builtinId="9" hidden="1"/>
    <cellStyle name="Besøgt link" xfId="685" builtinId="9" hidden="1"/>
    <cellStyle name="Besøgt link" xfId="687" builtinId="9" hidden="1"/>
    <cellStyle name="Besøgt link" xfId="689" builtinId="9" hidden="1"/>
    <cellStyle name="Besøgt link" xfId="691" builtinId="9" hidden="1"/>
    <cellStyle name="Besøgt link" xfId="693" builtinId="9" hidden="1"/>
    <cellStyle name="Besøgt link" xfId="695" builtinId="9" hidden="1"/>
    <cellStyle name="Besøgt link" xfId="697" builtinId="9" hidden="1"/>
    <cellStyle name="Besøgt link" xfId="699" builtinId="9" hidden="1"/>
    <cellStyle name="Besøgt link" xfId="701" builtinId="9" hidden="1"/>
    <cellStyle name="Besøgt link" xfId="703" builtinId="9" hidden="1"/>
    <cellStyle name="Besøgt link" xfId="705" builtinId="9" hidden="1"/>
    <cellStyle name="Besøgt link" xfId="707" builtinId="9" hidden="1"/>
    <cellStyle name="Besøgt link" xfId="709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3" builtinId="9" hidden="1"/>
    <cellStyle name="Besøgt link" xfId="775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Excel Built-in Normal" xfId="74" xr:uid="{00000000-0005-0000-0000-00000000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70" builtinId="8" hidden="1"/>
    <cellStyle name="Link" xfId="72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68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4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0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6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2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0" builtinId="8" hidden="1"/>
    <cellStyle name="Link" xfId="382" builtinId="8" hidden="1"/>
    <cellStyle name="Link" xfId="384" builtinId="8" hidden="1"/>
    <cellStyle name="Link" xfId="386" builtinId="8" hidden="1"/>
    <cellStyle name="Link" xfId="388" builtinId="8" hidden="1"/>
    <cellStyle name="Link" xfId="390" builtinId="8" hidden="1"/>
    <cellStyle name="Link" xfId="392" builtinId="8" hidden="1"/>
    <cellStyle name="Link" xfId="394" builtinId="8" hidden="1"/>
    <cellStyle name="Link" xfId="396" builtinId="8" hidden="1"/>
    <cellStyle name="Link" xfId="398" builtinId="8" hidden="1"/>
    <cellStyle name="Link" xfId="400" builtinId="8" hidden="1"/>
    <cellStyle name="Link" xfId="402" builtinId="8" hidden="1"/>
    <cellStyle name="Link" xfId="404" builtinId="8" hidden="1"/>
    <cellStyle name="Link" xfId="406" builtinId="8" hidden="1"/>
    <cellStyle name="Link" xfId="408" builtinId="8" hidden="1"/>
    <cellStyle name="Link" xfId="410" builtinId="8" hidden="1"/>
    <cellStyle name="Link" xfId="412" builtinId="8" hidden="1"/>
    <cellStyle name="Link" xfId="414" builtinId="8" hidden="1"/>
    <cellStyle name="Link" xfId="416" builtinId="8" hidden="1"/>
    <cellStyle name="Link" xfId="418" builtinId="8" hidden="1"/>
    <cellStyle name="Link" xfId="420" builtinId="8" hidden="1"/>
    <cellStyle name="Link" xfId="422" builtinId="8" hidden="1"/>
    <cellStyle name="Link" xfId="424" builtinId="8" hidden="1"/>
    <cellStyle name="Link" xfId="426" builtinId="8" hidden="1"/>
    <cellStyle name="Link" xfId="428" builtinId="8" hidden="1"/>
    <cellStyle name="Link" xfId="430" builtinId="8" hidden="1"/>
    <cellStyle name="Link" xfId="432" builtinId="8" hidden="1"/>
    <cellStyle name="Link" xfId="434" builtinId="8" hidden="1"/>
    <cellStyle name="Link" xfId="436" builtinId="8" hidden="1"/>
    <cellStyle name="Link" xfId="438" builtinId="8" hidden="1"/>
    <cellStyle name="Link" xfId="440" builtinId="8" hidden="1"/>
    <cellStyle name="Link" xfId="442" builtinId="8" hidden="1"/>
    <cellStyle name="Link" xfId="444" builtinId="8" hidden="1"/>
    <cellStyle name="Link" xfId="446" builtinId="8" hidden="1"/>
    <cellStyle name="Link" xfId="448" builtinId="8" hidden="1"/>
    <cellStyle name="Link" xfId="450" builtinId="8" hidden="1"/>
    <cellStyle name="Link" xfId="452" builtinId="8" hidden="1"/>
    <cellStyle name="Link" xfId="454" builtinId="8" hidden="1"/>
    <cellStyle name="Link" xfId="456" builtinId="8" hidden="1"/>
    <cellStyle name="Link" xfId="458" builtinId="8" hidden="1"/>
    <cellStyle name="Link" xfId="460" builtinId="8" hidden="1"/>
    <cellStyle name="Link" xfId="462" builtinId="8" hidden="1"/>
    <cellStyle name="Link" xfId="464" builtinId="8" hidden="1"/>
    <cellStyle name="Link" xfId="466" builtinId="8" hidden="1"/>
    <cellStyle name="Link" xfId="468" builtinId="8" hidden="1"/>
    <cellStyle name="Link" xfId="470" builtinId="8" hidden="1"/>
    <cellStyle name="Link" xfId="472" builtinId="8" hidden="1"/>
    <cellStyle name="Link" xfId="474" builtinId="8" hidden="1"/>
    <cellStyle name="Link" xfId="476" builtinId="8" hidden="1"/>
    <cellStyle name="Link" xfId="478" builtinId="8" hidden="1"/>
    <cellStyle name="Link" xfId="480" builtinId="8" hidden="1"/>
    <cellStyle name="Link" xfId="482" builtinId="8" hidden="1"/>
    <cellStyle name="Link" xfId="484" builtinId="8" hidden="1"/>
    <cellStyle name="Link" xfId="486" builtinId="8" hidden="1"/>
    <cellStyle name="Link" xfId="488" builtinId="8" hidden="1"/>
    <cellStyle name="Link" xfId="490" builtinId="8" hidden="1"/>
    <cellStyle name="Link" xfId="492" builtinId="8" hidden="1"/>
    <cellStyle name="Link" xfId="494" builtinId="8" hidden="1"/>
    <cellStyle name="Link" xfId="496" builtinId="8" hidden="1"/>
    <cellStyle name="Link" xfId="498" builtinId="8" hidden="1"/>
    <cellStyle name="Link" xfId="500" builtinId="8" hidden="1"/>
    <cellStyle name="Link" xfId="502" builtinId="8" hidden="1"/>
    <cellStyle name="Link" xfId="504" builtinId="8" hidden="1"/>
    <cellStyle name="Link" xfId="506" builtinId="8" hidden="1"/>
    <cellStyle name="Link" xfId="508" builtinId="8" hidden="1"/>
    <cellStyle name="Link" xfId="510" builtinId="8" hidden="1"/>
    <cellStyle name="Link" xfId="512" builtinId="8" hidden="1"/>
    <cellStyle name="Link" xfId="514" builtinId="8" hidden="1"/>
    <cellStyle name="Link" xfId="516" builtinId="8" hidden="1"/>
    <cellStyle name="Link" xfId="518" builtinId="8" hidden="1"/>
    <cellStyle name="Link" xfId="520" builtinId="8" hidden="1"/>
    <cellStyle name="Link" xfId="522" builtinId="8" hidden="1"/>
    <cellStyle name="Link" xfId="524" builtinId="8" hidden="1"/>
    <cellStyle name="Link" xfId="526" builtinId="8" hidden="1"/>
    <cellStyle name="Link" xfId="528" builtinId="8" hidden="1"/>
    <cellStyle name="Link" xfId="530" builtinId="8" hidden="1"/>
    <cellStyle name="Link" xfId="532" builtinId="8" hidden="1"/>
    <cellStyle name="Link" xfId="534" builtinId="8" hidden="1"/>
    <cellStyle name="Link" xfId="536" builtinId="8" hidden="1"/>
    <cellStyle name="Link" xfId="538" builtinId="8" hidden="1"/>
    <cellStyle name="Link" xfId="540" builtinId="8" hidden="1"/>
    <cellStyle name="Link" xfId="542" builtinId="8" hidden="1"/>
    <cellStyle name="Link" xfId="544" builtinId="8" hidden="1"/>
    <cellStyle name="Link" xfId="546" builtinId="8" hidden="1"/>
    <cellStyle name="Link" xfId="548" builtinId="8" hidden="1"/>
    <cellStyle name="Link" xfId="550" builtinId="8" hidden="1"/>
    <cellStyle name="Link" xfId="552" builtinId="8" hidden="1"/>
    <cellStyle name="Link" xfId="554" builtinId="8" hidden="1"/>
    <cellStyle name="Link" xfId="556" builtinId="8" hidden="1"/>
    <cellStyle name="Link" xfId="558" builtinId="8" hidden="1"/>
    <cellStyle name="Link" xfId="560" builtinId="8" hidden="1"/>
    <cellStyle name="Link" xfId="562" builtinId="8" hidden="1"/>
    <cellStyle name="Link" xfId="564" builtinId="8" hidden="1"/>
    <cellStyle name="Link" xfId="566" builtinId="8" hidden="1"/>
    <cellStyle name="Link" xfId="568" builtinId="8" hidden="1"/>
    <cellStyle name="Link" xfId="570" builtinId="8" hidden="1"/>
    <cellStyle name="Link" xfId="572" builtinId="8" hidden="1"/>
    <cellStyle name="Link" xfId="574" builtinId="8" hidden="1"/>
    <cellStyle name="Link" xfId="576" builtinId="8" hidden="1"/>
    <cellStyle name="Link" xfId="578" builtinId="8" hidden="1"/>
    <cellStyle name="Link" xfId="580" builtinId="8" hidden="1"/>
    <cellStyle name="Link" xfId="582" builtinId="8" hidden="1"/>
    <cellStyle name="Link" xfId="584" builtinId="8" hidden="1"/>
    <cellStyle name="Link" xfId="586" builtinId="8" hidden="1"/>
    <cellStyle name="Link" xfId="588" builtinId="8" hidden="1"/>
    <cellStyle name="Link" xfId="590" builtinId="8" hidden="1"/>
    <cellStyle name="Link" xfId="592" builtinId="8" hidden="1"/>
    <cellStyle name="Link" xfId="594" builtinId="8" hidden="1"/>
    <cellStyle name="Link" xfId="596" builtinId="8" hidden="1"/>
    <cellStyle name="Link" xfId="598" builtinId="8" hidden="1"/>
    <cellStyle name="Link" xfId="600" builtinId="8" hidden="1"/>
    <cellStyle name="Link" xfId="602" builtinId="8" hidden="1"/>
    <cellStyle name="Link" xfId="604" builtinId="8" hidden="1"/>
    <cellStyle name="Link" xfId="606" builtinId="8" hidden="1"/>
    <cellStyle name="Link" xfId="608" builtinId="8" hidden="1"/>
    <cellStyle name="Link" xfId="610" builtinId="8" hidden="1"/>
    <cellStyle name="Link" xfId="612" builtinId="8" hidden="1"/>
    <cellStyle name="Link" xfId="614" builtinId="8" hidden="1"/>
    <cellStyle name="Link" xfId="616" builtinId="8" hidden="1"/>
    <cellStyle name="Link" xfId="618" builtinId="8" hidden="1"/>
    <cellStyle name="Link" xfId="620" builtinId="8" hidden="1"/>
    <cellStyle name="Link" xfId="622" builtinId="8" hidden="1"/>
    <cellStyle name="Link" xfId="624" builtinId="8" hidden="1"/>
    <cellStyle name="Link" xfId="626" builtinId="8" hidden="1"/>
    <cellStyle name="Link" xfId="628" builtinId="8" hidden="1"/>
    <cellStyle name="Link" xfId="630" builtinId="8" hidden="1"/>
    <cellStyle name="Link" xfId="632" builtinId="8" hidden="1"/>
    <cellStyle name="Link" xfId="634" builtinId="8" hidden="1"/>
    <cellStyle name="Link" xfId="636" builtinId="8" hidden="1"/>
    <cellStyle name="Link" xfId="638" builtinId="8" hidden="1"/>
    <cellStyle name="Link" xfId="640" builtinId="8" hidden="1"/>
    <cellStyle name="Link" xfId="642" builtinId="8" hidden="1"/>
    <cellStyle name="Link" xfId="644" builtinId="8" hidden="1"/>
    <cellStyle name="Link" xfId="646" builtinId="8" hidden="1"/>
    <cellStyle name="Link" xfId="648" builtinId="8" hidden="1"/>
    <cellStyle name="Link" xfId="650" builtinId="8" hidden="1"/>
    <cellStyle name="Link" xfId="652" builtinId="8" hidden="1"/>
    <cellStyle name="Link" xfId="654" builtinId="8" hidden="1"/>
    <cellStyle name="Link" xfId="656" builtinId="8" hidden="1"/>
    <cellStyle name="Link" xfId="658" builtinId="8" hidden="1"/>
    <cellStyle name="Link" xfId="660" builtinId="8" hidden="1"/>
    <cellStyle name="Link" xfId="662" builtinId="8" hidden="1"/>
    <cellStyle name="Link" xfId="664" builtinId="8" hidden="1"/>
    <cellStyle name="Link" xfId="666" builtinId="8" hidden="1"/>
    <cellStyle name="Link" xfId="668" builtinId="8" hidden="1"/>
    <cellStyle name="Link" xfId="670" builtinId="8" hidden="1"/>
    <cellStyle name="Link" xfId="672" builtinId="8" hidden="1"/>
    <cellStyle name="Link" xfId="674" builtinId="8" hidden="1"/>
    <cellStyle name="Link" xfId="676" builtinId="8" hidden="1"/>
    <cellStyle name="Link" xfId="678" builtinId="8" hidden="1"/>
    <cellStyle name="Link" xfId="680" builtinId="8" hidden="1"/>
    <cellStyle name="Link" xfId="682" builtinId="8" hidden="1"/>
    <cellStyle name="Link" xfId="684" builtinId="8" hidden="1"/>
    <cellStyle name="Link" xfId="686" builtinId="8" hidden="1"/>
    <cellStyle name="Link" xfId="688" builtinId="8" hidden="1"/>
    <cellStyle name="Link" xfId="690" builtinId="8" hidden="1"/>
    <cellStyle name="Link" xfId="692" builtinId="8" hidden="1"/>
    <cellStyle name="Link" xfId="694" builtinId="8" hidden="1"/>
    <cellStyle name="Link" xfId="696" builtinId="8" hidden="1"/>
    <cellStyle name="Link" xfId="698" builtinId="8" hidden="1"/>
    <cellStyle name="Link" xfId="700" builtinId="8" hidden="1"/>
    <cellStyle name="Link" xfId="702" builtinId="8" hidden="1"/>
    <cellStyle name="Link" xfId="704" builtinId="8" hidden="1"/>
    <cellStyle name="Link" xfId="706" builtinId="8" hidden="1"/>
    <cellStyle name="Link" xfId="708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2" builtinId="8" hidden="1"/>
    <cellStyle name="Link" xfId="774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/>
    <cellStyle name="Normal" xfId="0" builtinId="0"/>
    <cellStyle name="Normal 2" xfId="67" xr:uid="{00000000-0005-0000-0000-0000C8040000}"/>
    <cellStyle name="Normal 2 2" xfId="69" xr:uid="{00000000-0005-0000-0000-0000C9040000}"/>
    <cellStyle name="Normal 3" xfId="68" xr:uid="{00000000-0005-0000-0000-0000CA040000}"/>
    <cellStyle name="Normal 3 2" xfId="75" xr:uid="{00000000-0005-0000-0000-0000CB040000}"/>
  </cellStyles>
  <dxfs count="0"/>
  <tableStyles count="0" defaultTableStyle="TableStyleMedium9" defaultPivotStyle="PivotStyleMedium7"/>
  <colors>
    <mruColors>
      <color rgb="FFFFDCF7"/>
      <color rgb="FFFFFAA4"/>
      <color rgb="FFCCFFFF"/>
      <color rgb="FF8DFFCA"/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330200</xdr:rowOff>
    </xdr:from>
    <xdr:to>
      <xdr:col>8</xdr:col>
      <xdr:colOff>533400</xdr:colOff>
      <xdr:row>5</xdr:row>
      <xdr:rowOff>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22F6E56-D42B-6E4F-9279-C45B3165A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330200"/>
          <a:ext cx="850900" cy="850900"/>
        </a:xfrm>
        <a:prstGeom prst="rect">
          <a:avLst/>
        </a:prstGeom>
      </xdr:spPr>
    </xdr:pic>
    <xdr:clientData/>
  </xdr:twoCellAnchor>
  <xdr:twoCellAnchor editAs="oneCell">
    <xdr:from>
      <xdr:col>4</xdr:col>
      <xdr:colOff>939800</xdr:colOff>
      <xdr:row>0</xdr:row>
      <xdr:rowOff>101600</xdr:rowOff>
    </xdr:from>
    <xdr:to>
      <xdr:col>7</xdr:col>
      <xdr:colOff>106222</xdr:colOff>
      <xdr:row>5</xdr:row>
      <xdr:rowOff>228600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6166D35C-B694-A749-ABCB-9DE7FD80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101600"/>
          <a:ext cx="1312722" cy="130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portssjef@arendalsturnforening.no" TargetMode="External"/><Relationship Id="rId2" Type="http://schemas.openxmlformats.org/officeDocument/2006/relationships/hyperlink" Target="https://www.dropbox.com/request/UHKbqALrU3VpVyFjD3Av" TargetMode="External"/><Relationship Id="rId1" Type="http://schemas.openxmlformats.org/officeDocument/2006/relationships/hyperlink" Target="https://www.dropbox.com/request/mQcawriKofOtJYiRRt9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27AC-A8E4-D943-AED4-E60D30B7D515}">
  <sheetPr>
    <tabColor rgb="FF99CCFF"/>
  </sheetPr>
  <dimension ref="A1:J60"/>
  <sheetViews>
    <sheetView showGridLines="0" tabSelected="1" zoomScale="123" zoomScaleNormal="123" workbookViewId="0">
      <selection activeCell="K16" sqref="K16"/>
    </sheetView>
  </sheetViews>
  <sheetFormatPr baseColWidth="10" defaultColWidth="10.83203125" defaultRowHeight="13" customHeight="1" x14ac:dyDescent="0.2"/>
  <cols>
    <col min="1" max="1" width="8.33203125" style="225" customWidth="1"/>
    <col min="2" max="2" width="28.83203125" style="225" customWidth="1"/>
    <col min="3" max="5" width="16.5" style="230" customWidth="1"/>
    <col min="6" max="8" width="5.83203125" style="225" customWidth="1"/>
    <col min="9" max="9" width="7.1640625" style="225" customWidth="1"/>
    <col min="10" max="10" width="8" style="225" customWidth="1"/>
    <col min="11" max="16384" width="10.83203125" style="225"/>
  </cols>
  <sheetData>
    <row r="1" spans="1:10" ht="27" customHeight="1" x14ac:dyDescent="0.25">
      <c r="B1" s="227" t="s">
        <v>31</v>
      </c>
      <c r="C1" s="226"/>
      <c r="D1" s="226"/>
      <c r="E1" s="226"/>
      <c r="F1" s="226"/>
      <c r="G1" s="226"/>
      <c r="H1" s="226"/>
      <c r="I1" s="226"/>
      <c r="J1" s="226"/>
    </row>
    <row r="2" spans="1:10" ht="27" customHeight="1" x14ac:dyDescent="0.25">
      <c r="B2" s="227" t="s">
        <v>32</v>
      </c>
      <c r="C2" s="226"/>
      <c r="D2" s="226"/>
      <c r="E2" s="226"/>
      <c r="F2" s="226"/>
      <c r="G2" s="226"/>
      <c r="H2" s="226"/>
      <c r="I2" s="226"/>
      <c r="J2" s="226"/>
    </row>
    <row r="3" spans="1:10" ht="13" customHeight="1" x14ac:dyDescent="0.25">
      <c r="B3" s="226"/>
      <c r="C3" s="226"/>
      <c r="D3" s="226"/>
      <c r="E3" s="226"/>
      <c r="F3" s="226"/>
      <c r="G3" s="226"/>
      <c r="H3" s="226"/>
      <c r="I3" s="226"/>
      <c r="J3" s="226"/>
    </row>
    <row r="4" spans="1:10" ht="13" customHeight="1" x14ac:dyDescent="0.2">
      <c r="B4" s="295" t="s">
        <v>30</v>
      </c>
      <c r="C4" s="295"/>
      <c r="D4" s="295"/>
      <c r="E4" s="295"/>
      <c r="F4" s="295"/>
      <c r="G4" s="295"/>
      <c r="H4" s="295"/>
      <c r="I4" s="295"/>
      <c r="J4" s="295"/>
    </row>
    <row r="5" spans="1:10" ht="13" customHeight="1" x14ac:dyDescent="0.2">
      <c r="B5" s="295"/>
      <c r="C5" s="295"/>
      <c r="D5" s="295"/>
      <c r="E5" s="295"/>
      <c r="F5" s="295"/>
      <c r="G5" s="295"/>
      <c r="H5" s="295"/>
      <c r="I5" s="295"/>
      <c r="J5" s="295"/>
    </row>
    <row r="6" spans="1:10" ht="19" customHeight="1" x14ac:dyDescent="0.2">
      <c r="B6" s="296" t="s">
        <v>84</v>
      </c>
      <c r="C6" s="296"/>
      <c r="D6" s="296"/>
      <c r="E6" s="296"/>
      <c r="F6" s="296"/>
      <c r="G6" s="296"/>
      <c r="H6" s="296"/>
      <c r="I6" s="296"/>
      <c r="J6" s="296"/>
    </row>
    <row r="7" spans="1:10" ht="19" customHeight="1" x14ac:dyDescent="0.2">
      <c r="B7" s="283" t="s">
        <v>85</v>
      </c>
      <c r="C7" s="283"/>
      <c r="D7" s="283"/>
      <c r="E7" s="283"/>
      <c r="F7" s="283"/>
      <c r="G7" s="283"/>
      <c r="H7" s="283"/>
      <c r="I7" s="283"/>
      <c r="J7" s="284"/>
    </row>
    <row r="8" spans="1:10" ht="13" customHeight="1" x14ac:dyDescent="0.2">
      <c r="A8" s="228"/>
      <c r="C8" s="228"/>
      <c r="D8" s="228"/>
      <c r="E8" s="228"/>
      <c r="F8" s="228"/>
      <c r="G8" s="228"/>
      <c r="H8" s="228"/>
      <c r="I8" s="228"/>
    </row>
    <row r="10" spans="1:10" ht="13" customHeight="1" x14ac:dyDescent="0.2">
      <c r="B10" s="229" t="s">
        <v>15</v>
      </c>
    </row>
    <row r="11" spans="1:10" ht="13" customHeight="1" x14ac:dyDescent="0.2">
      <c r="B11" s="225" t="s">
        <v>16</v>
      </c>
      <c r="C11" s="231">
        <v>45588</v>
      </c>
      <c r="F11" s="294" t="s">
        <v>87</v>
      </c>
      <c r="G11" s="294"/>
      <c r="H11" s="294"/>
      <c r="I11" s="294"/>
    </row>
    <row r="12" spans="1:10" ht="13" customHeight="1" x14ac:dyDescent="0.2">
      <c r="B12" s="225" t="s">
        <v>17</v>
      </c>
      <c r="C12" s="231">
        <v>45588</v>
      </c>
      <c r="E12" s="294" t="s">
        <v>88</v>
      </c>
      <c r="F12" s="294"/>
      <c r="G12" s="294"/>
      <c r="H12" s="294"/>
      <c r="I12" s="294"/>
    </row>
    <row r="13" spans="1:10" ht="24" customHeight="1" x14ac:dyDescent="0.2">
      <c r="B13" s="289" t="s">
        <v>130</v>
      </c>
      <c r="C13" s="232"/>
    </row>
    <row r="14" spans="1:10" ht="13" customHeight="1" x14ac:dyDescent="0.2">
      <c r="C14" s="233"/>
      <c r="D14" s="233"/>
      <c r="E14" s="233"/>
      <c r="F14" s="234"/>
      <c r="G14" s="234"/>
    </row>
    <row r="15" spans="1:10" ht="13" customHeight="1" x14ac:dyDescent="0.2">
      <c r="B15" s="292" t="str">
        <f>B6</f>
        <v>Lørdag 26.10.2024</v>
      </c>
      <c r="C15" s="235"/>
      <c r="D15" s="235"/>
      <c r="E15" s="235"/>
      <c r="F15" s="236"/>
      <c r="G15" s="236"/>
      <c r="H15" s="237"/>
      <c r="I15" s="237"/>
    </row>
    <row r="16" spans="1:10" ht="13" customHeight="1" x14ac:dyDescent="0.2">
      <c r="B16" s="293"/>
      <c r="C16" s="233" t="s">
        <v>89</v>
      </c>
      <c r="D16" s="233"/>
      <c r="E16" s="233"/>
      <c r="F16" s="234" t="s">
        <v>90</v>
      </c>
      <c r="G16" s="234"/>
    </row>
    <row r="17" spans="2:10" ht="13" customHeight="1" x14ac:dyDescent="0.2">
      <c r="B17" s="225" t="s">
        <v>4</v>
      </c>
      <c r="C17" s="238">
        <f>'Lørdag - pulje 1+2'!B9</f>
        <v>0.33333333333333331</v>
      </c>
      <c r="D17" s="239"/>
      <c r="E17" s="239"/>
      <c r="F17" s="240"/>
      <c r="G17" s="241"/>
      <c r="H17" s="242"/>
    </row>
    <row r="18" spans="2:10" ht="13" customHeight="1" x14ac:dyDescent="0.2">
      <c r="B18" s="225" t="s">
        <v>20</v>
      </c>
      <c r="C18" s="238">
        <f>'Lørdag - pulje 1+2'!B12</f>
        <v>0.375</v>
      </c>
      <c r="D18" s="239"/>
      <c r="E18" s="239"/>
      <c r="F18" s="240" t="s">
        <v>92</v>
      </c>
      <c r="G18" s="241"/>
      <c r="H18" s="242"/>
    </row>
    <row r="19" spans="2:10" ht="13" customHeight="1" x14ac:dyDescent="0.2">
      <c r="B19" s="225" t="s">
        <v>21</v>
      </c>
      <c r="C19" s="238">
        <f>'Lørdag - pulje 1+2'!B13</f>
        <v>0.40972222222222227</v>
      </c>
      <c r="D19" s="239"/>
      <c r="E19" s="239"/>
      <c r="F19" s="240"/>
      <c r="G19" s="241"/>
      <c r="H19" s="242"/>
    </row>
    <row r="20" spans="2:10" ht="13" customHeight="1" x14ac:dyDescent="0.2">
      <c r="C20" s="233"/>
      <c r="D20" s="233"/>
      <c r="E20" s="233"/>
      <c r="F20" s="234"/>
      <c r="G20" s="234"/>
    </row>
    <row r="21" spans="2:10" ht="14" customHeight="1" x14ac:dyDescent="0.2">
      <c r="B21" s="229" t="s">
        <v>18</v>
      </c>
      <c r="C21" s="233"/>
      <c r="D21" s="233"/>
      <c r="E21" s="233"/>
      <c r="F21" s="234"/>
      <c r="G21" s="234"/>
    </row>
    <row r="22" spans="2:10" ht="14" customHeight="1" x14ac:dyDescent="0.2">
      <c r="B22" s="225" t="s">
        <v>91</v>
      </c>
      <c r="C22" s="233"/>
      <c r="D22" s="233"/>
      <c r="E22" s="233"/>
      <c r="F22" s="234"/>
      <c r="G22" s="234"/>
    </row>
    <row r="23" spans="2:10" ht="13" customHeight="1" x14ac:dyDescent="0.2">
      <c r="J23" s="210"/>
    </row>
    <row r="24" spans="2:10" ht="13" customHeight="1" x14ac:dyDescent="0.2">
      <c r="B24" s="243" t="s">
        <v>27</v>
      </c>
      <c r="C24" s="244" t="s">
        <v>97</v>
      </c>
      <c r="D24" s="245" t="s">
        <v>8</v>
      </c>
      <c r="E24" s="245" t="s">
        <v>5</v>
      </c>
      <c r="J24" s="210"/>
    </row>
    <row r="25" spans="2:10" ht="13" customHeight="1" x14ac:dyDescent="0.2">
      <c r="B25" s="210" t="s">
        <v>93</v>
      </c>
      <c r="C25" s="246">
        <f>'Lørdag - pulje 1+2'!B10</f>
        <v>0.35416666666666669</v>
      </c>
      <c r="D25" s="247">
        <f>'Lørdag - pulje 1+2'!B11</f>
        <v>0.375</v>
      </c>
      <c r="E25" s="247">
        <f>'Lørdag - pulje 1+2'!B14</f>
        <v>0.4201388888888889</v>
      </c>
      <c r="I25" s="210"/>
      <c r="J25" s="210"/>
    </row>
    <row r="26" spans="2:10" ht="13" customHeight="1" x14ac:dyDescent="0.2">
      <c r="B26" s="210" t="s">
        <v>94</v>
      </c>
      <c r="C26" s="246">
        <f>'Lørdag - pulje 1+2'!B15</f>
        <v>0.44444444444444442</v>
      </c>
      <c r="D26" s="247">
        <f>'Lørdag - pulje 1+2'!B16</f>
        <v>0.46527777777777773</v>
      </c>
      <c r="E26" s="246">
        <f>'Lørdag - pulje 1+2'!B17</f>
        <v>0.49305555555555558</v>
      </c>
      <c r="G26" s="210"/>
      <c r="H26" s="210"/>
      <c r="I26" s="210"/>
      <c r="J26" s="210"/>
    </row>
    <row r="27" spans="2:10" ht="13" customHeight="1" x14ac:dyDescent="0.2">
      <c r="B27" s="210" t="s">
        <v>95</v>
      </c>
      <c r="C27" s="247">
        <f>'Lørdag - pulje 3+4'!B18</f>
        <v>0.52083333333333337</v>
      </c>
      <c r="D27" s="246">
        <f>'Lørdag - pulje 3+4'!B19</f>
        <v>0.54166666666666663</v>
      </c>
      <c r="E27" s="246">
        <f>'Lørdag - pulje 3+4'!B20</f>
        <v>0.56944444444444442</v>
      </c>
      <c r="G27" s="210"/>
      <c r="H27" s="210"/>
      <c r="I27" s="210"/>
      <c r="J27" s="210"/>
    </row>
    <row r="28" spans="2:10" ht="13" customHeight="1" x14ac:dyDescent="0.2">
      <c r="B28" s="210" t="s">
        <v>96</v>
      </c>
      <c r="C28" s="247">
        <f>'Lørdag - pulje 3+4'!B21</f>
        <v>0.60069444444444442</v>
      </c>
      <c r="D28" s="246">
        <f>'Lørdag - pulje 3+4'!B22</f>
        <v>0.61805555555555558</v>
      </c>
      <c r="E28" s="246">
        <f>'Lørdag - pulje 3+4'!B23</f>
        <v>0.65277777777777779</v>
      </c>
      <c r="G28" s="210"/>
      <c r="H28" s="210"/>
      <c r="I28" s="210"/>
      <c r="J28" s="210"/>
    </row>
    <row r="29" spans="2:10" ht="13" customHeight="1" x14ac:dyDescent="0.2">
      <c r="B29" s="210"/>
      <c r="C29" s="247"/>
      <c r="D29" s="246"/>
      <c r="G29" s="210"/>
      <c r="H29" s="210"/>
      <c r="I29" s="210"/>
      <c r="J29" s="210"/>
    </row>
    <row r="30" spans="2:10" ht="13" customHeight="1" x14ac:dyDescent="0.2">
      <c r="B30" s="243" t="s">
        <v>19</v>
      </c>
      <c r="C30" s="210"/>
      <c r="D30" s="210"/>
      <c r="E30" s="210"/>
      <c r="F30" s="210"/>
      <c r="G30" s="210"/>
      <c r="H30" s="210"/>
      <c r="I30" s="210"/>
    </row>
    <row r="31" spans="2:10" ht="13" customHeight="1" x14ac:dyDescent="0.2">
      <c r="B31" s="210" t="s">
        <v>22</v>
      </c>
      <c r="C31" s="247">
        <f>'Lørdag - pulje 3+4'!B24</f>
        <v>0.69097222222222221</v>
      </c>
      <c r="I31" s="210"/>
    </row>
    <row r="32" spans="2:10" ht="13" customHeight="1" x14ac:dyDescent="0.2">
      <c r="B32" s="210"/>
      <c r="C32" s="248"/>
      <c r="I32" s="210"/>
    </row>
    <row r="33" spans="2:9" ht="13" customHeight="1" x14ac:dyDescent="0.2">
      <c r="B33" s="249"/>
      <c r="C33" s="250"/>
      <c r="D33" s="250"/>
      <c r="E33" s="250"/>
      <c r="F33" s="249"/>
      <c r="G33" s="249"/>
      <c r="H33" s="249"/>
    </row>
    <row r="34" spans="2:9" ht="19" customHeight="1" x14ac:dyDescent="0.2">
      <c r="B34" s="292" t="str">
        <f>B7</f>
        <v>Søndag 27.10.2024</v>
      </c>
      <c r="C34" s="235"/>
      <c r="D34" s="235"/>
      <c r="E34" s="235"/>
      <c r="F34" s="236"/>
      <c r="G34" s="236"/>
      <c r="H34" s="237"/>
      <c r="I34" s="237"/>
    </row>
    <row r="35" spans="2:9" ht="13" customHeight="1" x14ac:dyDescent="0.2">
      <c r="B35" s="293"/>
      <c r="C35" s="233" t="s">
        <v>89</v>
      </c>
      <c r="D35" s="233"/>
      <c r="E35" s="233"/>
      <c r="F35" s="234" t="s">
        <v>90</v>
      </c>
      <c r="G35" s="234"/>
    </row>
    <row r="36" spans="2:9" ht="13" customHeight="1" x14ac:dyDescent="0.2">
      <c r="B36" s="225" t="s">
        <v>4</v>
      </c>
      <c r="C36" s="238">
        <f>'Søndag - Aspirant oppvisning'!B9</f>
        <v>0.375</v>
      </c>
      <c r="D36" s="239"/>
      <c r="E36" s="239"/>
      <c r="F36" s="240"/>
      <c r="G36" s="241"/>
      <c r="H36" s="242"/>
    </row>
    <row r="37" spans="2:9" ht="13" customHeight="1" x14ac:dyDescent="0.2">
      <c r="B37" s="225" t="s">
        <v>99</v>
      </c>
      <c r="C37" s="238">
        <f>'Søndag - Aspirant oppvisning'!B11</f>
        <v>0.41666666666666669</v>
      </c>
      <c r="D37" s="239"/>
      <c r="E37" s="239"/>
      <c r="F37" s="240" t="s">
        <v>118</v>
      </c>
      <c r="G37" s="241"/>
      <c r="H37" s="242"/>
    </row>
    <row r="38" spans="2:9" ht="13" customHeight="1" x14ac:dyDescent="0.2">
      <c r="B38" s="225" t="s">
        <v>100</v>
      </c>
      <c r="C38" s="238">
        <f>'Søndag - Aspirant oppvisning'!B14</f>
        <v>0.44791666666666669</v>
      </c>
      <c r="D38" s="239"/>
      <c r="E38" s="239"/>
      <c r="F38" s="240"/>
      <c r="G38" s="241"/>
      <c r="H38" s="242"/>
    </row>
    <row r="39" spans="2:9" ht="13" customHeight="1" x14ac:dyDescent="0.2">
      <c r="C39" s="233"/>
      <c r="D39" s="233"/>
      <c r="E39" s="233"/>
      <c r="F39" s="234"/>
      <c r="G39" s="234"/>
    </row>
    <row r="40" spans="2:9" ht="13" customHeight="1" x14ac:dyDescent="0.2">
      <c r="B40" s="229" t="s">
        <v>18</v>
      </c>
      <c r="C40" s="233"/>
      <c r="D40" s="233"/>
      <c r="E40" s="233"/>
      <c r="F40" s="234"/>
      <c r="G40" s="234"/>
    </row>
    <row r="41" spans="2:9" ht="13" customHeight="1" x14ac:dyDescent="0.2">
      <c r="B41" s="225" t="s">
        <v>91</v>
      </c>
      <c r="C41" s="233"/>
      <c r="D41" s="233"/>
      <c r="E41" s="233"/>
      <c r="F41" s="234"/>
      <c r="G41" s="234"/>
    </row>
    <row r="43" spans="2:9" ht="13" customHeight="1" x14ac:dyDescent="0.2">
      <c r="B43" s="243" t="s">
        <v>27</v>
      </c>
      <c r="C43" s="244" t="s">
        <v>97</v>
      </c>
      <c r="D43" s="245" t="s">
        <v>8</v>
      </c>
      <c r="E43" s="245" t="s">
        <v>5</v>
      </c>
    </row>
    <row r="44" spans="2:9" ht="13" customHeight="1" x14ac:dyDescent="0.2">
      <c r="B44" s="210" t="s">
        <v>103</v>
      </c>
      <c r="C44" s="247">
        <f>'Søndag - Aspirant oppvisning'!B10</f>
        <v>0.39583333333333331</v>
      </c>
      <c r="D44" s="247">
        <f>'Søndag - Aspirant oppvisning'!B12</f>
        <v>0.41666666666666669</v>
      </c>
      <c r="E44" s="247">
        <f>'Søndag - Aspirant oppvisning'!B15</f>
        <v>0.45833333333333331</v>
      </c>
      <c r="I44" s="210"/>
    </row>
    <row r="45" spans="2:9" ht="13" customHeight="1" x14ac:dyDescent="0.2">
      <c r="B45" s="210" t="s">
        <v>101</v>
      </c>
      <c r="C45" s="247">
        <f>'Søndag - Aspirant oppvisning'!B13</f>
        <v>0.4375</v>
      </c>
      <c r="D45" s="246">
        <f>'Søndag - Aspirant oppvisning'!B16</f>
        <v>0.45833333333333331</v>
      </c>
      <c r="E45" s="246">
        <f>'Søndag - Aspirant oppvisning'!B19</f>
        <v>0.49652777777777773</v>
      </c>
      <c r="G45" s="210"/>
      <c r="H45" s="210"/>
      <c r="I45" s="210"/>
    </row>
    <row r="46" spans="2:9" ht="13" customHeight="1" x14ac:dyDescent="0.2">
      <c r="B46" s="210" t="s">
        <v>102</v>
      </c>
      <c r="C46" s="247">
        <f>'Søndag - Aspirant oppvisning'!B17</f>
        <v>0.47569444444444442</v>
      </c>
      <c r="D46" s="246">
        <f>'Søndag - Aspirant oppvisning'!B18</f>
        <v>0.49652777777777773</v>
      </c>
      <c r="E46" s="246">
        <f>'Søndag - Aspirant oppvisning'!B20</f>
        <v>0.52777777777777779</v>
      </c>
      <c r="G46" s="210"/>
      <c r="H46" s="210"/>
      <c r="I46" s="210"/>
    </row>
    <row r="47" spans="2:9" ht="13" customHeight="1" x14ac:dyDescent="0.2">
      <c r="B47" s="210"/>
      <c r="C47" s="247"/>
      <c r="D47" s="246"/>
      <c r="G47" s="210"/>
      <c r="H47" s="210"/>
      <c r="I47" s="210"/>
    </row>
    <row r="48" spans="2:9" ht="13" customHeight="1" x14ac:dyDescent="0.2">
      <c r="B48" s="210"/>
      <c r="C48" s="247"/>
      <c r="D48" s="246"/>
      <c r="G48" s="210"/>
      <c r="H48" s="210"/>
      <c r="I48" s="210"/>
    </row>
    <row r="49" spans="2:9" ht="13" customHeight="1" x14ac:dyDescent="0.2">
      <c r="B49" s="243" t="s">
        <v>128</v>
      </c>
      <c r="C49" s="210"/>
      <c r="D49" s="210"/>
      <c r="E49" s="210"/>
      <c r="F49" s="210"/>
      <c r="G49" s="210"/>
      <c r="H49" s="210"/>
      <c r="I49" s="210"/>
    </row>
    <row r="50" spans="2:9" ht="13" customHeight="1" x14ac:dyDescent="0.2">
      <c r="B50" s="210" t="s">
        <v>129</v>
      </c>
      <c r="C50" s="248">
        <f>'Søndag - Aspirant oppvisning'!B21</f>
        <v>0.56597222222222221</v>
      </c>
      <c r="I50" s="210"/>
    </row>
    <row r="51" spans="2:9" ht="13" customHeight="1" x14ac:dyDescent="0.2">
      <c r="B51" s="249"/>
      <c r="C51" s="250"/>
      <c r="D51" s="250"/>
      <c r="E51" s="250"/>
      <c r="F51" s="249"/>
      <c r="G51" s="249"/>
      <c r="H51" s="249"/>
    </row>
    <row r="52" spans="2:9" ht="13" customHeight="1" x14ac:dyDescent="0.2">
      <c r="B52" s="237"/>
      <c r="C52" s="251"/>
      <c r="D52" s="251"/>
      <c r="E52" s="251"/>
      <c r="F52" s="237"/>
      <c r="G52" s="237"/>
      <c r="H52" s="237"/>
      <c r="I52" s="237"/>
    </row>
    <row r="53" spans="2:9" ht="13" customHeight="1" x14ac:dyDescent="0.2">
      <c r="B53" s="229" t="s">
        <v>121</v>
      </c>
    </row>
    <row r="54" spans="2:9" ht="13" customHeight="1" x14ac:dyDescent="0.2">
      <c r="B54" s="225" t="s">
        <v>122</v>
      </c>
    </row>
    <row r="55" spans="2:9" ht="13" customHeight="1" x14ac:dyDescent="0.2">
      <c r="B55" s="166" t="s">
        <v>123</v>
      </c>
    </row>
    <row r="56" spans="2:9" ht="13" customHeight="1" x14ac:dyDescent="0.2">
      <c r="B56" s="225" t="s">
        <v>124</v>
      </c>
    </row>
    <row r="58" spans="2:9" ht="13" customHeight="1" x14ac:dyDescent="0.2">
      <c r="B58" s="225" t="s">
        <v>125</v>
      </c>
    </row>
    <row r="60" spans="2:9" ht="13" customHeight="1" x14ac:dyDescent="0.2">
      <c r="B60" s="225" t="s">
        <v>126</v>
      </c>
    </row>
  </sheetData>
  <mergeCells count="6">
    <mergeCell ref="B34:B35"/>
    <mergeCell ref="F11:I11"/>
    <mergeCell ref="E12:I12"/>
    <mergeCell ref="B4:J5"/>
    <mergeCell ref="B6:J6"/>
    <mergeCell ref="B15:B16"/>
  </mergeCells>
  <hyperlinks>
    <hyperlink ref="F11:G11" r:id="rId1" display="Musikk - last opp her!" xr:uid="{F0FBF6A3-CE9A-9E45-8016-52F88D11A2B1}"/>
    <hyperlink ref="E12" r:id="rId2" xr:uid="{AA3AB805-A21D-2149-AE79-48C13EB3C185}"/>
    <hyperlink ref="B55" r:id="rId3" xr:uid="{F5776DF8-B65E-8E41-8059-033790E008CE}"/>
  </hyperlinks>
  <pageMargins left="0" right="0.75" top="0.36" bottom="0" header="0.5" footer="0.5"/>
  <pageSetup paperSize="9" scale="95" orientation="portrait" horizontalDpi="4294967292" verticalDpi="4294967292"/>
  <colBreaks count="1" manualBreakCount="1">
    <brk id="10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B3:I62"/>
  <sheetViews>
    <sheetView showGridLines="0" topLeftCell="A34" workbookViewId="0">
      <selection activeCell="I65" sqref="I65"/>
    </sheetView>
  </sheetViews>
  <sheetFormatPr baseColWidth="10" defaultColWidth="10.83203125" defaultRowHeight="13" x14ac:dyDescent="0.15"/>
  <cols>
    <col min="1" max="1" width="10.83203125" style="3" customWidth="1"/>
    <col min="2" max="2" width="15.33203125" style="3" customWidth="1"/>
    <col min="3" max="5" width="11.5" style="3" customWidth="1"/>
    <col min="6" max="7" width="11.33203125" style="3" customWidth="1"/>
    <col min="8" max="8" width="3.83203125" style="3" customWidth="1"/>
    <col min="9" max="16384" width="10.83203125" style="3"/>
  </cols>
  <sheetData>
    <row r="3" spans="2:8" x14ac:dyDescent="0.15">
      <c r="B3" s="312" t="str">
        <f>Tidsplan!B1</f>
        <v>Sørlandsmesterskap</v>
      </c>
      <c r="C3" s="313"/>
      <c r="D3" s="313"/>
      <c r="E3" s="313"/>
      <c r="F3" s="314"/>
    </row>
    <row r="4" spans="2:8" ht="28" customHeight="1" x14ac:dyDescent="0.15">
      <c r="B4" s="315"/>
      <c r="C4" s="316"/>
      <c r="D4" s="316"/>
      <c r="E4" s="316"/>
      <c r="F4" s="317"/>
    </row>
    <row r="5" spans="2:8" ht="15" customHeight="1" x14ac:dyDescent="0.15">
      <c r="B5" s="318" t="s">
        <v>14</v>
      </c>
      <c r="C5" s="319"/>
      <c r="D5" s="319"/>
      <c r="E5" s="319"/>
      <c r="F5" s="320"/>
    </row>
    <row r="6" spans="2:8" ht="15" customHeight="1" x14ac:dyDescent="0.15">
      <c r="B6" s="318"/>
      <c r="C6" s="319"/>
      <c r="D6" s="319"/>
      <c r="E6" s="319"/>
      <c r="F6" s="320"/>
    </row>
    <row r="7" spans="2:8" ht="15" customHeight="1" x14ac:dyDescent="0.15">
      <c r="B7" s="321" t="str">
        <f>Tidsplan!B6</f>
        <v>Lørdag 26.10.2024</v>
      </c>
      <c r="C7" s="322"/>
      <c r="D7" s="322"/>
      <c r="E7" s="322"/>
      <c r="F7" s="323"/>
    </row>
    <row r="8" spans="2:8" ht="15" customHeight="1" x14ac:dyDescent="0.15"/>
    <row r="9" spans="2:8" ht="15" customHeight="1" x14ac:dyDescent="0.2">
      <c r="B9" s="331" t="s">
        <v>49</v>
      </c>
      <c r="C9" s="332"/>
      <c r="D9" s="332"/>
      <c r="E9" s="332"/>
      <c r="F9" s="333"/>
    </row>
    <row r="10" spans="2:8" s="4" customFormat="1" ht="16" customHeight="1" x14ac:dyDescent="0.2">
      <c r="B10" s="327"/>
      <c r="C10" s="327"/>
      <c r="D10" s="327"/>
      <c r="E10" s="327"/>
      <c r="F10" s="327"/>
      <c r="H10" s="5"/>
    </row>
    <row r="11" spans="2:8" s="4" customFormat="1" ht="16" customHeight="1" x14ac:dyDescent="0.2">
      <c r="B11" s="334" t="s">
        <v>33</v>
      </c>
      <c r="C11" s="331" t="s">
        <v>10</v>
      </c>
      <c r="D11" s="332"/>
      <c r="E11" s="333"/>
      <c r="F11" s="334" t="s">
        <v>34</v>
      </c>
      <c r="H11" s="5"/>
    </row>
    <row r="12" spans="2:8" s="4" customFormat="1" ht="16" customHeight="1" x14ac:dyDescent="0.2">
      <c r="B12" s="335"/>
      <c r="C12" s="28" t="s">
        <v>0</v>
      </c>
      <c r="D12" s="29" t="s">
        <v>1</v>
      </c>
      <c r="E12" s="30" t="s">
        <v>2</v>
      </c>
      <c r="F12" s="336"/>
      <c r="H12" s="5"/>
    </row>
    <row r="13" spans="2:8" s="4" customFormat="1" ht="16" customHeight="1" x14ac:dyDescent="0.2">
      <c r="B13" s="31" t="s">
        <v>35</v>
      </c>
      <c r="C13" s="32">
        <v>3</v>
      </c>
      <c r="D13" s="32">
        <v>5</v>
      </c>
      <c r="E13" s="285">
        <v>5</v>
      </c>
      <c r="F13" s="286">
        <f t="shared" ref="F13:F20" si="0">SUM(C13:E13)</f>
        <v>13</v>
      </c>
      <c r="H13" s="5"/>
    </row>
    <row r="14" spans="2:8" s="4" customFormat="1" ht="16" customHeight="1" x14ac:dyDescent="0.2">
      <c r="B14" s="31" t="s">
        <v>131</v>
      </c>
      <c r="C14" s="32"/>
      <c r="D14" s="32">
        <v>1</v>
      </c>
      <c r="E14" s="285">
        <v>1</v>
      </c>
      <c r="F14" s="286">
        <f t="shared" si="0"/>
        <v>2</v>
      </c>
      <c r="H14" s="5"/>
    </row>
    <row r="15" spans="2:8" s="4" customFormat="1" ht="16" customHeight="1" x14ac:dyDescent="0.2">
      <c r="B15" s="31" t="s">
        <v>36</v>
      </c>
      <c r="C15" s="32"/>
      <c r="D15" s="32">
        <v>1</v>
      </c>
      <c r="E15" s="285">
        <v>1</v>
      </c>
      <c r="F15" s="286">
        <f t="shared" si="0"/>
        <v>2</v>
      </c>
      <c r="H15" s="5"/>
    </row>
    <row r="16" spans="2:8" s="4" customFormat="1" ht="16" customHeight="1" x14ac:dyDescent="0.2">
      <c r="B16" s="31" t="s">
        <v>37</v>
      </c>
      <c r="C16" s="32">
        <v>1</v>
      </c>
      <c r="D16" s="32">
        <v>1</v>
      </c>
      <c r="E16" s="285">
        <v>1</v>
      </c>
      <c r="F16" s="286">
        <f t="shared" si="0"/>
        <v>3</v>
      </c>
      <c r="H16" s="5"/>
    </row>
    <row r="17" spans="2:9" s="4" customFormat="1" ht="16" customHeight="1" x14ac:dyDescent="0.2">
      <c r="B17" s="31" t="s">
        <v>38</v>
      </c>
      <c r="C17" s="32">
        <v>2</v>
      </c>
      <c r="D17" s="32">
        <v>2</v>
      </c>
      <c r="E17" s="285">
        <v>2</v>
      </c>
      <c r="F17" s="286">
        <f t="shared" si="0"/>
        <v>6</v>
      </c>
      <c r="H17" s="5"/>
    </row>
    <row r="18" spans="2:9" s="4" customFormat="1" ht="16" customHeight="1" x14ac:dyDescent="0.2">
      <c r="B18" s="31" t="s">
        <v>39</v>
      </c>
      <c r="C18" s="32"/>
      <c r="D18" s="32">
        <v>1</v>
      </c>
      <c r="E18" s="285">
        <v>1</v>
      </c>
      <c r="F18" s="286">
        <f t="shared" si="0"/>
        <v>2</v>
      </c>
      <c r="H18" s="5"/>
      <c r="I18" s="5"/>
    </row>
    <row r="19" spans="2:9" s="4" customFormat="1" ht="16" customHeight="1" x14ac:dyDescent="0.2">
      <c r="B19" s="31" t="s">
        <v>48</v>
      </c>
      <c r="C19" s="32"/>
      <c r="D19" s="32">
        <v>1</v>
      </c>
      <c r="E19" s="285">
        <v>1</v>
      </c>
      <c r="F19" s="286">
        <f t="shared" si="0"/>
        <v>2</v>
      </c>
    </row>
    <row r="20" spans="2:9" s="4" customFormat="1" ht="16" customHeight="1" x14ac:dyDescent="0.2">
      <c r="B20" s="31" t="s">
        <v>40</v>
      </c>
      <c r="C20" s="32"/>
      <c r="D20" s="32">
        <v>2</v>
      </c>
      <c r="E20" s="285">
        <v>2</v>
      </c>
      <c r="F20" s="286">
        <f t="shared" si="0"/>
        <v>4</v>
      </c>
    </row>
    <row r="21" spans="2:9" s="4" customFormat="1" ht="16" customHeight="1" x14ac:dyDescent="0.2">
      <c r="B21" s="31" t="s">
        <v>41</v>
      </c>
      <c r="C21" s="32"/>
      <c r="D21" s="32">
        <v>1</v>
      </c>
      <c r="E21" s="285">
        <v>1</v>
      </c>
      <c r="F21" s="286">
        <f t="shared" ref="F21" si="1">SUM(C21:E21)</f>
        <v>2</v>
      </c>
    </row>
    <row r="22" spans="2:9" s="4" customFormat="1" ht="16" customHeight="1" x14ac:dyDescent="0.2">
      <c r="B22" s="31" t="s">
        <v>42</v>
      </c>
      <c r="C22" s="32">
        <v>1</v>
      </c>
      <c r="D22" s="32">
        <v>1</v>
      </c>
      <c r="E22" s="285">
        <v>1</v>
      </c>
      <c r="F22" s="286">
        <f t="shared" ref="F22" si="2">SUM(C22:E22)</f>
        <v>3</v>
      </c>
    </row>
    <row r="23" spans="2:9" s="4" customFormat="1" ht="16" customHeight="1" x14ac:dyDescent="0.15"/>
    <row r="24" spans="2:9" s="4" customFormat="1" ht="16" x14ac:dyDescent="0.2">
      <c r="B24" s="35" t="s">
        <v>43</v>
      </c>
      <c r="C24" s="291">
        <f>SUM(C13:C22)</f>
        <v>7</v>
      </c>
      <c r="D24" s="291">
        <f t="shared" ref="D24:E24" si="3">SUM(D13:D22)</f>
        <v>16</v>
      </c>
      <c r="E24" s="291">
        <f>SUM(E13:E22)</f>
        <v>16</v>
      </c>
      <c r="F24" s="337">
        <f>SUM(C24:E24)</f>
        <v>39</v>
      </c>
    </row>
    <row r="25" spans="2:9" s="4" customFormat="1" ht="16" x14ac:dyDescent="0.2">
      <c r="B25"/>
      <c r="C25" s="438" t="s">
        <v>44</v>
      </c>
      <c r="D25" s="300"/>
      <c r="E25" s="439"/>
      <c r="F25" s="338"/>
    </row>
    <row r="26" spans="2:9" s="4" customFormat="1" ht="16" x14ac:dyDescent="0.2">
      <c r="B26" s="33"/>
      <c r="C26" s="34"/>
      <c r="D26" s="34"/>
      <c r="E26" s="34"/>
      <c r="F26" s="34"/>
    </row>
    <row r="27" spans="2:9" s="4" customFormat="1" ht="16" x14ac:dyDescent="0.2">
      <c r="B27" s="324" t="s">
        <v>50</v>
      </c>
      <c r="C27" s="325"/>
      <c r="D27" s="325"/>
      <c r="E27" s="325"/>
      <c r="F27" s="326"/>
    </row>
    <row r="28" spans="2:9" s="4" customFormat="1" ht="16" x14ac:dyDescent="0.2">
      <c r="B28" s="327"/>
      <c r="C28" s="327"/>
      <c r="D28" s="327"/>
      <c r="E28" s="327"/>
      <c r="F28" s="327"/>
    </row>
    <row r="29" spans="2:9" s="4" customFormat="1" ht="16" x14ac:dyDescent="0.2">
      <c r="B29" s="328" t="s">
        <v>33</v>
      </c>
      <c r="C29" s="324" t="s">
        <v>10</v>
      </c>
      <c r="D29" s="325"/>
      <c r="E29" s="326"/>
      <c r="F29" s="328" t="s">
        <v>34</v>
      </c>
    </row>
    <row r="30" spans="2:9" s="4" customFormat="1" ht="16" x14ac:dyDescent="0.2">
      <c r="B30" s="329"/>
      <c r="C30" s="28" t="s">
        <v>0</v>
      </c>
      <c r="D30" s="29" t="s">
        <v>1</v>
      </c>
      <c r="E30" s="30" t="s">
        <v>2</v>
      </c>
      <c r="F30" s="330"/>
    </row>
    <row r="31" spans="2:9" s="4" customFormat="1" ht="16" x14ac:dyDescent="0.2">
      <c r="B31" s="31" t="s">
        <v>45</v>
      </c>
      <c r="C31" s="32">
        <v>2</v>
      </c>
      <c r="D31" s="32">
        <v>3</v>
      </c>
      <c r="E31" s="285">
        <v>3</v>
      </c>
      <c r="F31" s="286">
        <f t="shared" ref="F31:F38" si="4">SUM(C31:E31)</f>
        <v>8</v>
      </c>
    </row>
    <row r="32" spans="2:9" s="4" customFormat="1" ht="16" x14ac:dyDescent="0.2">
      <c r="B32" s="31" t="s">
        <v>132</v>
      </c>
      <c r="C32" s="32"/>
      <c r="D32" s="32">
        <v>1</v>
      </c>
      <c r="E32" s="285">
        <v>1</v>
      </c>
      <c r="F32" s="286">
        <f t="shared" si="4"/>
        <v>2</v>
      </c>
    </row>
    <row r="33" spans="2:6" s="4" customFormat="1" ht="16" x14ac:dyDescent="0.2">
      <c r="B33" s="31" t="s">
        <v>36</v>
      </c>
      <c r="C33" s="32">
        <v>1</v>
      </c>
      <c r="D33" s="32">
        <v>2</v>
      </c>
      <c r="E33" s="285">
        <v>2</v>
      </c>
      <c r="F33" s="286">
        <f t="shared" si="4"/>
        <v>5</v>
      </c>
    </row>
    <row r="34" spans="2:6" s="4" customFormat="1" ht="16" x14ac:dyDescent="0.2">
      <c r="B34" s="31" t="s">
        <v>46</v>
      </c>
      <c r="C34" s="32">
        <v>1</v>
      </c>
      <c r="D34" s="32">
        <v>1</v>
      </c>
      <c r="E34" s="285">
        <v>1</v>
      </c>
      <c r="F34" s="286">
        <f t="shared" si="4"/>
        <v>3</v>
      </c>
    </row>
    <row r="35" spans="2:6" s="4" customFormat="1" ht="16" x14ac:dyDescent="0.2">
      <c r="B35" s="31" t="s">
        <v>37</v>
      </c>
      <c r="C35" s="32">
        <v>1</v>
      </c>
      <c r="D35" s="32">
        <v>2</v>
      </c>
      <c r="E35" s="285">
        <v>2</v>
      </c>
      <c r="F35" s="286">
        <f t="shared" si="4"/>
        <v>5</v>
      </c>
    </row>
    <row r="36" spans="2:6" s="4" customFormat="1" ht="16" x14ac:dyDescent="0.2">
      <c r="B36" s="31" t="s">
        <v>47</v>
      </c>
      <c r="C36" s="32">
        <v>1</v>
      </c>
      <c r="D36" s="32">
        <v>1</v>
      </c>
      <c r="E36" s="285">
        <v>2</v>
      </c>
      <c r="F36" s="286">
        <f t="shared" si="4"/>
        <v>4</v>
      </c>
    </row>
    <row r="37" spans="2:6" s="4" customFormat="1" ht="16" x14ac:dyDescent="0.2">
      <c r="B37" s="31" t="s">
        <v>39</v>
      </c>
      <c r="C37" s="32"/>
      <c r="D37" s="32">
        <v>1</v>
      </c>
      <c r="E37" s="285">
        <v>1</v>
      </c>
      <c r="F37" s="286">
        <f t="shared" si="4"/>
        <v>2</v>
      </c>
    </row>
    <row r="38" spans="2:6" s="4" customFormat="1" ht="16" x14ac:dyDescent="0.2">
      <c r="B38" s="31" t="s">
        <v>40</v>
      </c>
      <c r="C38" s="32"/>
      <c r="D38" s="32">
        <v>2</v>
      </c>
      <c r="E38" s="285">
        <v>2</v>
      </c>
      <c r="F38" s="286">
        <f t="shared" si="4"/>
        <v>4</v>
      </c>
    </row>
    <row r="39" spans="2:6" s="4" customFormat="1" ht="16" x14ac:dyDescent="0.2">
      <c r="B39" s="31" t="s">
        <v>42</v>
      </c>
      <c r="C39" s="32">
        <v>1</v>
      </c>
      <c r="D39" s="32">
        <v>1</v>
      </c>
      <c r="E39" s="285">
        <v>1</v>
      </c>
      <c r="F39" s="286">
        <f t="shared" ref="F39" si="5">SUM(C39:E39)</f>
        <v>3</v>
      </c>
    </row>
    <row r="40" spans="2:6" s="4" customFormat="1" ht="14" x14ac:dyDescent="0.15"/>
    <row r="41" spans="2:6" ht="16" x14ac:dyDescent="0.2">
      <c r="B41" s="36" t="s">
        <v>43</v>
      </c>
      <c r="C41" s="37">
        <f>SUM(C31:C39)</f>
        <v>7</v>
      </c>
      <c r="D41" s="37">
        <f t="shared" ref="D41:E41" si="6">SUM(D31:D39)</f>
        <v>14</v>
      </c>
      <c r="E41" s="37">
        <f t="shared" si="6"/>
        <v>15</v>
      </c>
      <c r="F41" s="302">
        <f>SUM(F31:F39)</f>
        <v>36</v>
      </c>
    </row>
    <row r="42" spans="2:6" ht="16" x14ac:dyDescent="0.2">
      <c r="B42"/>
      <c r="C42" s="299" t="s">
        <v>44</v>
      </c>
      <c r="D42" s="304"/>
      <c r="E42" s="301"/>
      <c r="F42" s="303"/>
    </row>
    <row r="43" spans="2:6" ht="16" customHeight="1" x14ac:dyDescent="0.2">
      <c r="B43" s="33"/>
      <c r="C43" s="34"/>
      <c r="D43" s="34"/>
      <c r="E43" s="34"/>
      <c r="F43" s="34"/>
    </row>
    <row r="44" spans="2:6" ht="16" customHeight="1" x14ac:dyDescent="0.15">
      <c r="B44" s="312" t="str">
        <f>Tidsplan!B2</f>
        <v>Oppvisningskonkurranse Aspirant</v>
      </c>
      <c r="C44" s="313"/>
      <c r="D44" s="313"/>
      <c r="E44" s="313"/>
      <c r="F44" s="314"/>
    </row>
    <row r="45" spans="2:6" ht="16" customHeight="1" x14ac:dyDescent="0.15">
      <c r="B45" s="315"/>
      <c r="C45" s="316"/>
      <c r="D45" s="316"/>
      <c r="E45" s="316"/>
      <c r="F45" s="317"/>
    </row>
    <row r="46" spans="2:6" ht="13" customHeight="1" x14ac:dyDescent="0.15">
      <c r="B46" s="318" t="s">
        <v>14</v>
      </c>
      <c r="C46" s="319"/>
      <c r="D46" s="319"/>
      <c r="E46" s="319"/>
      <c r="F46" s="320"/>
    </row>
    <row r="47" spans="2:6" x14ac:dyDescent="0.15">
      <c r="B47" s="318"/>
      <c r="C47" s="319"/>
      <c r="D47" s="319"/>
      <c r="E47" s="319"/>
      <c r="F47" s="320"/>
    </row>
    <row r="48" spans="2:6" ht="14" x14ac:dyDescent="0.15">
      <c r="B48" s="321" t="str">
        <f>Tidsplan!B7</f>
        <v>Søndag 27.10.2024</v>
      </c>
      <c r="C48" s="322"/>
      <c r="D48" s="322"/>
      <c r="E48" s="322"/>
      <c r="F48" s="323"/>
    </row>
    <row r="50" spans="2:6" ht="16" x14ac:dyDescent="0.2">
      <c r="B50" s="305" t="s">
        <v>51</v>
      </c>
      <c r="C50" s="306"/>
      <c r="D50" s="306"/>
      <c r="E50" s="306"/>
      <c r="F50" s="307"/>
    </row>
    <row r="51" spans="2:6" ht="16" x14ac:dyDescent="0.2">
      <c r="B51" s="308"/>
      <c r="C51" s="308"/>
      <c r="D51" s="308"/>
      <c r="E51" s="308"/>
      <c r="F51" s="308"/>
    </row>
    <row r="52" spans="2:6" ht="16" x14ac:dyDescent="0.2">
      <c r="B52" s="309" t="s">
        <v>33</v>
      </c>
      <c r="C52" s="305" t="s">
        <v>10</v>
      </c>
      <c r="D52" s="306"/>
      <c r="E52" s="307"/>
      <c r="F52" s="309" t="s">
        <v>34</v>
      </c>
    </row>
    <row r="53" spans="2:6" ht="16" x14ac:dyDescent="0.2">
      <c r="B53" s="310"/>
      <c r="C53" s="28" t="s">
        <v>0</v>
      </c>
      <c r="D53" s="29" t="s">
        <v>1</v>
      </c>
      <c r="E53" s="30" t="s">
        <v>2</v>
      </c>
      <c r="F53" s="311"/>
    </row>
    <row r="54" spans="2:6" ht="16" x14ac:dyDescent="0.2">
      <c r="B54" s="31" t="s">
        <v>45</v>
      </c>
      <c r="C54" s="32">
        <v>1</v>
      </c>
      <c r="D54" s="32">
        <v>6</v>
      </c>
      <c r="E54" s="285">
        <v>6</v>
      </c>
      <c r="F54" s="286">
        <f t="shared" ref="F54:F59" si="7">SUM(C54:E54)</f>
        <v>13</v>
      </c>
    </row>
    <row r="55" spans="2:6" ht="16" x14ac:dyDescent="0.2">
      <c r="B55" s="31" t="s">
        <v>36</v>
      </c>
      <c r="C55" s="32"/>
      <c r="D55" s="32">
        <v>7</v>
      </c>
      <c r="E55" s="285">
        <v>7</v>
      </c>
      <c r="F55" s="286">
        <f t="shared" si="7"/>
        <v>14</v>
      </c>
    </row>
    <row r="56" spans="2:6" ht="16" x14ac:dyDescent="0.2">
      <c r="B56" s="31" t="s">
        <v>37</v>
      </c>
      <c r="C56" s="32">
        <v>1</v>
      </c>
      <c r="D56" s="32">
        <v>1</v>
      </c>
      <c r="E56" s="285">
        <v>1</v>
      </c>
      <c r="F56" s="286">
        <f t="shared" si="7"/>
        <v>3</v>
      </c>
    </row>
    <row r="57" spans="2:6" ht="16" x14ac:dyDescent="0.2">
      <c r="B57" s="31" t="s">
        <v>48</v>
      </c>
      <c r="C57" s="32"/>
      <c r="D57" s="32">
        <v>2</v>
      </c>
      <c r="E57" s="285">
        <v>2</v>
      </c>
      <c r="F57" s="286">
        <f t="shared" si="7"/>
        <v>4</v>
      </c>
    </row>
    <row r="58" spans="2:6" ht="16" x14ac:dyDescent="0.2">
      <c r="B58" s="31" t="s">
        <v>40</v>
      </c>
      <c r="C58" s="32"/>
      <c r="D58" s="32">
        <v>4</v>
      </c>
      <c r="E58" s="285">
        <v>4</v>
      </c>
      <c r="F58" s="286">
        <f t="shared" si="7"/>
        <v>8</v>
      </c>
    </row>
    <row r="59" spans="2:6" ht="16" x14ac:dyDescent="0.2">
      <c r="B59" s="31" t="s">
        <v>42</v>
      </c>
      <c r="C59" s="32">
        <v>1</v>
      </c>
      <c r="D59" s="32">
        <v>2</v>
      </c>
      <c r="E59" s="285">
        <v>2</v>
      </c>
      <c r="F59" s="286">
        <f t="shared" si="7"/>
        <v>5</v>
      </c>
    </row>
    <row r="60" spans="2:6" ht="16" x14ac:dyDescent="0.2">
      <c r="B60" s="33"/>
      <c r="C60" s="34"/>
      <c r="D60" s="34"/>
      <c r="E60" s="34"/>
      <c r="F60" s="34"/>
    </row>
    <row r="61" spans="2:6" ht="16" x14ac:dyDescent="0.2">
      <c r="B61" s="38" t="s">
        <v>43</v>
      </c>
      <c r="C61" s="290">
        <f>SUM(C54:C59)</f>
        <v>3</v>
      </c>
      <c r="D61" s="290">
        <f t="shared" ref="D61:E61" si="8">SUM(D54:D59)</f>
        <v>22</v>
      </c>
      <c r="E61" s="290">
        <f t="shared" si="8"/>
        <v>22</v>
      </c>
      <c r="F61" s="297">
        <f>SUM(F54:F59)</f>
        <v>47</v>
      </c>
    </row>
    <row r="62" spans="2:6" ht="16" x14ac:dyDescent="0.2">
      <c r="B62"/>
      <c r="C62" s="299" t="s">
        <v>44</v>
      </c>
      <c r="D62" s="300"/>
      <c r="E62" s="301"/>
      <c r="F62" s="298"/>
    </row>
  </sheetData>
  <sortState xmlns:xlrd2="http://schemas.microsoft.com/office/spreadsheetml/2017/richdata2" ref="B31:E39">
    <sortCondition ref="B39"/>
  </sortState>
  <mergeCells count="27">
    <mergeCell ref="C25:E25"/>
    <mergeCell ref="F24:F25"/>
    <mergeCell ref="C42:E42"/>
    <mergeCell ref="F41:F42"/>
    <mergeCell ref="B11:B12"/>
    <mergeCell ref="C11:E11"/>
    <mergeCell ref="F11:F12"/>
    <mergeCell ref="B3:F4"/>
    <mergeCell ref="B5:F6"/>
    <mergeCell ref="B7:F7"/>
    <mergeCell ref="B9:F9"/>
    <mergeCell ref="B10:F10"/>
    <mergeCell ref="B27:F27"/>
    <mergeCell ref="B28:F28"/>
    <mergeCell ref="B29:B30"/>
    <mergeCell ref="C29:E29"/>
    <mergeCell ref="F29:F30"/>
    <mergeCell ref="F61:F62"/>
    <mergeCell ref="C62:E62"/>
    <mergeCell ref="B50:F50"/>
    <mergeCell ref="B51:F51"/>
    <mergeCell ref="B52:B53"/>
    <mergeCell ref="C52:E52"/>
    <mergeCell ref="F52:F53"/>
    <mergeCell ref="B44:F45"/>
    <mergeCell ref="B46:F47"/>
    <mergeCell ref="B48:F48"/>
  </mergeCells>
  <phoneticPr fontId="11" type="noConversion"/>
  <pageMargins left="0.31496062992125984" right="0.51181102362204722" top="0.98425196850393704" bottom="0.98425196850393704" header="0.51181102362204722" footer="0.51181102362204722"/>
  <pageSetup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3E695-2EF2-104A-B9EF-037621AC07C0}">
  <sheetPr>
    <tabColor rgb="FFFFDCF7"/>
    <pageSetUpPr fitToPage="1"/>
  </sheetPr>
  <dimension ref="A2:R53"/>
  <sheetViews>
    <sheetView showGridLines="0" topLeftCell="A30" zoomScaleNormal="100" zoomScalePageLayoutView="90" workbookViewId="0">
      <selection activeCell="A17" sqref="A17"/>
    </sheetView>
  </sheetViews>
  <sheetFormatPr baseColWidth="10" defaultColWidth="10.83203125" defaultRowHeight="14" x14ac:dyDescent="0.15"/>
  <cols>
    <col min="1" max="1" width="10.83203125" style="1"/>
    <col min="2" max="2" width="8.33203125" style="2" customWidth="1"/>
    <col min="3" max="3" width="1.83203125" style="2" bestFit="1" customWidth="1"/>
    <col min="4" max="4" width="9" style="2" customWidth="1"/>
    <col min="5" max="6" width="18.33203125" style="1" customWidth="1"/>
    <col min="7" max="7" width="3.33203125" style="1" customWidth="1"/>
    <col min="8" max="8" width="15.6640625" style="1" customWidth="1"/>
    <col min="9" max="10" width="10.83203125" style="1" customWidth="1"/>
    <col min="11" max="12" width="7.83203125" style="1" customWidth="1"/>
    <col min="13" max="15" width="16.83203125" style="1" customWidth="1"/>
    <col min="16" max="16" width="13.83203125" style="1" customWidth="1"/>
    <col min="17" max="19" width="13.33203125" style="1" customWidth="1"/>
    <col min="20" max="20" width="11.83203125" style="1" customWidth="1"/>
    <col min="21" max="16384" width="10.83203125" style="1"/>
  </cols>
  <sheetData>
    <row r="2" spans="2:15" ht="15" customHeight="1" x14ac:dyDescent="0.15">
      <c r="B2" s="372" t="str">
        <f>Tidsplan!B1</f>
        <v>Sørlandsmesterskap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4"/>
    </row>
    <row r="3" spans="2:15" ht="15" customHeight="1" x14ac:dyDescent="0.15"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7"/>
    </row>
    <row r="4" spans="2:15" ht="15" customHeight="1" x14ac:dyDescent="0.15">
      <c r="B4" s="375" t="s">
        <v>57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2:15" ht="15" customHeight="1" x14ac:dyDescent="0.15">
      <c r="B5" s="378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80"/>
    </row>
    <row r="6" spans="2:15" x14ac:dyDescent="0.15">
      <c r="F6" s="2"/>
      <c r="G6" s="2"/>
    </row>
    <row r="7" spans="2:15" x14ac:dyDescent="0.15">
      <c r="F7" s="2"/>
      <c r="G7" s="2"/>
    </row>
    <row r="8" spans="2:15" ht="15" customHeight="1" x14ac:dyDescent="0.15">
      <c r="B8" s="381" t="s">
        <v>52</v>
      </c>
      <c r="C8" s="382"/>
      <c r="D8" s="382"/>
      <c r="E8" s="382"/>
      <c r="F8" s="383"/>
      <c r="G8" s="2"/>
      <c r="H8" s="434" t="s">
        <v>11</v>
      </c>
      <c r="J8" s="384" t="s">
        <v>13</v>
      </c>
      <c r="K8" s="386" t="s">
        <v>5</v>
      </c>
      <c r="L8" s="387"/>
      <c r="M8" s="387"/>
      <c r="N8" s="387"/>
      <c r="O8" s="388"/>
    </row>
    <row r="9" spans="2:15" x14ac:dyDescent="0.15">
      <c r="B9" s="389">
        <v>0.33333333333333331</v>
      </c>
      <c r="C9" s="390"/>
      <c r="D9" s="390"/>
      <c r="E9" s="391" t="s">
        <v>4</v>
      </c>
      <c r="F9" s="392"/>
      <c r="G9" s="2"/>
      <c r="H9" s="435" t="s">
        <v>56</v>
      </c>
      <c r="J9" s="385"/>
      <c r="K9" s="7" t="s">
        <v>6</v>
      </c>
      <c r="L9" s="7" t="s">
        <v>7</v>
      </c>
      <c r="M9" s="9" t="s">
        <v>0</v>
      </c>
      <c r="N9" s="9" t="s">
        <v>1</v>
      </c>
      <c r="O9" s="9" t="s">
        <v>2</v>
      </c>
    </row>
    <row r="10" spans="2:15" ht="16" customHeight="1" x14ac:dyDescent="0.15">
      <c r="B10" s="370">
        <v>0.35416666666666669</v>
      </c>
      <c r="C10" s="371"/>
      <c r="D10" s="371"/>
      <c r="E10" s="393" t="s">
        <v>98</v>
      </c>
      <c r="F10" s="394"/>
      <c r="G10" s="2"/>
      <c r="H10" s="436" t="s">
        <v>54</v>
      </c>
      <c r="J10" s="441" t="s">
        <v>11</v>
      </c>
      <c r="K10" s="177">
        <f>B14</f>
        <v>0.4201388888888889</v>
      </c>
      <c r="L10" s="180">
        <v>1</v>
      </c>
      <c r="M10" s="444"/>
      <c r="N10" s="445"/>
      <c r="O10" s="446" t="str">
        <f>G33</f>
        <v>Flekkefjord</v>
      </c>
    </row>
    <row r="11" spans="2:15" ht="16" customHeight="1" x14ac:dyDescent="0.15">
      <c r="B11" s="370">
        <v>0.375</v>
      </c>
      <c r="C11" s="371"/>
      <c r="D11" s="371"/>
      <c r="E11" s="74" t="s">
        <v>26</v>
      </c>
      <c r="F11" s="131"/>
      <c r="G11" s="2"/>
      <c r="H11" s="436" t="s">
        <v>131</v>
      </c>
      <c r="J11" s="442"/>
      <c r="K11" s="178">
        <f>K10+$A$17</f>
        <v>0.42222222222222222</v>
      </c>
      <c r="L11" s="181">
        <f>L10+1</f>
        <v>2</v>
      </c>
      <c r="M11" s="191"/>
      <c r="N11" s="77" t="str">
        <f>F33</f>
        <v>Mandal</v>
      </c>
      <c r="O11" s="89"/>
    </row>
    <row r="12" spans="2:15" ht="16" customHeight="1" x14ac:dyDescent="0.15">
      <c r="B12" s="362">
        <v>0.375</v>
      </c>
      <c r="C12" s="363"/>
      <c r="D12" s="363"/>
      <c r="E12" s="73" t="s">
        <v>29</v>
      </c>
      <c r="F12" s="130"/>
      <c r="G12" s="2"/>
      <c r="H12" s="436" t="s">
        <v>36</v>
      </c>
      <c r="J12" s="442"/>
      <c r="K12" s="178">
        <f>K11+$A$17</f>
        <v>0.42430555555555555</v>
      </c>
      <c r="L12" s="181">
        <f>L11+1</f>
        <v>3</v>
      </c>
      <c r="M12" s="190"/>
      <c r="N12" s="78"/>
      <c r="O12" s="88" t="str">
        <f>G34</f>
        <v>Arendal 5</v>
      </c>
    </row>
    <row r="13" spans="2:15" ht="16" customHeight="1" x14ac:dyDescent="0.15">
      <c r="B13" s="370">
        <v>0.40972222222222227</v>
      </c>
      <c r="C13" s="371"/>
      <c r="D13" s="371"/>
      <c r="E13" s="74" t="s">
        <v>21</v>
      </c>
      <c r="F13" s="131"/>
      <c r="H13" s="436" t="s">
        <v>39</v>
      </c>
      <c r="J13" s="442"/>
      <c r="K13" s="178">
        <f>K12+$A$17</f>
        <v>0.42638888888888887</v>
      </c>
      <c r="L13" s="181">
        <f>L12+1</f>
        <v>4</v>
      </c>
      <c r="M13" s="191"/>
      <c r="N13" s="77" t="str">
        <f>F34</f>
        <v>Tvedestrand</v>
      </c>
      <c r="O13" s="89"/>
    </row>
    <row r="14" spans="2:15" ht="16" customHeight="1" x14ac:dyDescent="0.15">
      <c r="B14" s="370">
        <v>0.4201388888888889</v>
      </c>
      <c r="C14" s="371"/>
      <c r="D14" s="371"/>
      <c r="E14" s="74" t="s">
        <v>23</v>
      </c>
      <c r="F14" s="131"/>
      <c r="H14" s="436" t="s">
        <v>48</v>
      </c>
      <c r="J14" s="442"/>
      <c r="K14" s="178">
        <f>K13+$A$17</f>
        <v>0.4284722222222222</v>
      </c>
      <c r="L14" s="181">
        <f>L13+1</f>
        <v>5</v>
      </c>
      <c r="M14" s="190"/>
      <c r="N14" s="78"/>
      <c r="O14" s="88" t="str">
        <f>G35</f>
        <v>Søgne 2</v>
      </c>
    </row>
    <row r="15" spans="2:15" ht="16" customHeight="1" x14ac:dyDescent="0.15">
      <c r="B15" s="362">
        <v>0.44444444444444442</v>
      </c>
      <c r="C15" s="363"/>
      <c r="D15" s="363"/>
      <c r="E15" s="73" t="s">
        <v>77</v>
      </c>
      <c r="F15" s="130"/>
      <c r="H15" s="436" t="s">
        <v>53</v>
      </c>
      <c r="J15" s="442"/>
      <c r="K15" s="178">
        <f>K14+$A$17</f>
        <v>0.43055555555555552</v>
      </c>
      <c r="L15" s="181">
        <f>L14+1</f>
        <v>6</v>
      </c>
      <c r="M15" s="191"/>
      <c r="N15" s="77" t="str">
        <f>F35</f>
        <v>Lillesand</v>
      </c>
      <c r="O15" s="89"/>
    </row>
    <row r="16" spans="2:15" ht="16" customHeight="1" x14ac:dyDescent="0.15">
      <c r="B16" s="362">
        <v>0.46527777777777773</v>
      </c>
      <c r="C16" s="363"/>
      <c r="D16" s="363"/>
      <c r="E16" s="74" t="s">
        <v>66</v>
      </c>
      <c r="F16" s="131"/>
      <c r="H16" s="436" t="s">
        <v>55</v>
      </c>
      <c r="J16" s="442"/>
      <c r="K16" s="178">
        <f>K15+$A$17</f>
        <v>0.43263888888888885</v>
      </c>
      <c r="L16" s="181">
        <f>L15+1</f>
        <v>7</v>
      </c>
      <c r="M16" s="190"/>
      <c r="N16" s="78"/>
      <c r="O16" s="88" t="str">
        <f>G36</f>
        <v>Froland</v>
      </c>
    </row>
    <row r="17" spans="1:18" ht="16" customHeight="1" x14ac:dyDescent="0.15">
      <c r="A17" s="8">
        <v>2.0833333333333333E-3</v>
      </c>
      <c r="B17" s="362">
        <v>0.49305555555555558</v>
      </c>
      <c r="C17" s="395"/>
      <c r="D17" s="395"/>
      <c r="E17" s="74" t="s">
        <v>67</v>
      </c>
      <c r="F17" s="131"/>
      <c r="H17" s="437" t="s">
        <v>41</v>
      </c>
      <c r="J17" s="442"/>
      <c r="K17" s="178">
        <f>K16+$A$17</f>
        <v>0.43472222222222218</v>
      </c>
      <c r="L17" s="181">
        <f>L16+1</f>
        <v>8</v>
      </c>
      <c r="M17" s="191"/>
      <c r="N17" s="77" t="str">
        <f>F36</f>
        <v>Arendal 4</v>
      </c>
      <c r="O17" s="89"/>
    </row>
    <row r="18" spans="1:18" ht="17" customHeight="1" x14ac:dyDescent="0.15">
      <c r="A18" s="8">
        <v>3.472222222222222E-3</v>
      </c>
      <c r="B18" s="339">
        <f>'Lørdag - pulje 3+4'!B20:D20</f>
        <v>0.56944444444444442</v>
      </c>
      <c r="C18" s="340"/>
      <c r="D18" s="340"/>
      <c r="E18" s="75" t="s">
        <v>28</v>
      </c>
      <c r="F18" s="132"/>
      <c r="J18" s="442"/>
      <c r="K18" s="179">
        <f>K17+$A$17</f>
        <v>0.4368055555555555</v>
      </c>
      <c r="L18" s="182">
        <f>L17+1</f>
        <v>9</v>
      </c>
      <c r="M18" s="277"/>
      <c r="N18" s="458"/>
      <c r="O18" s="92" t="str">
        <f>G37</f>
        <v>Søgne 1</v>
      </c>
    </row>
    <row r="19" spans="1:18" ht="17" customHeight="1" x14ac:dyDescent="0.15">
      <c r="B19" s="360">
        <f>'Lørdag - pulje 3+4'!B24:D24</f>
        <v>0.69097222222222221</v>
      </c>
      <c r="C19" s="361"/>
      <c r="D19" s="361"/>
      <c r="E19" s="133" t="s">
        <v>19</v>
      </c>
      <c r="F19" s="134"/>
      <c r="H19" s="79" t="s">
        <v>12</v>
      </c>
      <c r="J19" s="442"/>
      <c r="K19" s="453">
        <f>K18+$A$17</f>
        <v>0.43888888888888883</v>
      </c>
      <c r="L19" s="454">
        <f>L18+1</f>
        <v>10</v>
      </c>
      <c r="M19" s="455"/>
      <c r="N19" s="456" t="str">
        <f>F37</f>
        <v>Arendal 5</v>
      </c>
      <c r="O19" s="457"/>
    </row>
    <row r="20" spans="1:18" ht="17" customHeight="1" x14ac:dyDescent="0.15">
      <c r="H20" s="168" t="s">
        <v>64</v>
      </c>
      <c r="J20" s="442"/>
      <c r="K20" s="178">
        <f>K19+$A$17</f>
        <v>0.44097222222222215</v>
      </c>
      <c r="L20" s="181">
        <f>L19+1</f>
        <v>11</v>
      </c>
      <c r="M20" s="190"/>
      <c r="N20" s="78"/>
      <c r="O20" s="88" t="str">
        <f>G38</f>
        <v>Tvedestrand</v>
      </c>
    </row>
    <row r="21" spans="1:18" ht="16" customHeight="1" x14ac:dyDescent="0.15">
      <c r="H21" s="85" t="s">
        <v>63</v>
      </c>
      <c r="J21" s="442"/>
      <c r="K21" s="178">
        <f>K20+$A$17</f>
        <v>0.44305555555555548</v>
      </c>
      <c r="L21" s="181">
        <f>L20+1</f>
        <v>12</v>
      </c>
      <c r="M21" s="191"/>
      <c r="N21" s="77" t="str">
        <f>F38</f>
        <v>Søgne 2</v>
      </c>
      <c r="O21" s="89"/>
    </row>
    <row r="22" spans="1:18" ht="16" x14ac:dyDescent="0.2">
      <c r="H22" s="84" t="s">
        <v>61</v>
      </c>
      <c r="J22" s="442"/>
      <c r="K22" s="178">
        <f>K21+$A$17</f>
        <v>0.44513888888888881</v>
      </c>
      <c r="L22" s="181">
        <f>L21+1</f>
        <v>13</v>
      </c>
      <c r="M22" s="190"/>
      <c r="N22" s="78"/>
      <c r="O22" s="88" t="str">
        <f>G39</f>
        <v>Lillesand</v>
      </c>
      <c r="R22"/>
    </row>
    <row r="23" spans="1:18" ht="16" customHeight="1" x14ac:dyDescent="0.15">
      <c r="H23" s="85" t="s">
        <v>37</v>
      </c>
      <c r="J23" s="442"/>
      <c r="K23" s="178">
        <f>K22+$A$17</f>
        <v>0.44722222222222213</v>
      </c>
      <c r="L23" s="181">
        <f>L22+1</f>
        <v>14</v>
      </c>
      <c r="M23" s="191"/>
      <c r="N23" s="77" t="str">
        <f>F39</f>
        <v>Froland</v>
      </c>
      <c r="O23" s="89"/>
    </row>
    <row r="24" spans="1:18" ht="16" x14ac:dyDescent="0.2">
      <c r="H24" s="84" t="s">
        <v>65</v>
      </c>
      <c r="I24" s="22"/>
      <c r="J24" s="442"/>
      <c r="K24" s="178">
        <f>K23+$A$17</f>
        <v>0.44930555555555546</v>
      </c>
      <c r="L24" s="181">
        <f>L23+1</f>
        <v>15</v>
      </c>
      <c r="M24" s="190"/>
      <c r="N24" s="78"/>
      <c r="O24" s="88" t="str">
        <f>G40</f>
        <v>Arendal 4</v>
      </c>
      <c r="R24"/>
    </row>
    <row r="25" spans="1:18" ht="15" customHeight="1" x14ac:dyDescent="0.2">
      <c r="H25" s="84" t="s">
        <v>62</v>
      </c>
      <c r="I25" s="22"/>
      <c r="J25" s="442"/>
      <c r="K25" s="178">
        <f>K24+$A$17</f>
        <v>0.45138888888888878</v>
      </c>
      <c r="L25" s="181">
        <f>L24+1</f>
        <v>16</v>
      </c>
      <c r="M25" s="192"/>
      <c r="N25" s="77" t="str">
        <f>F40</f>
        <v>Søgne 1</v>
      </c>
      <c r="O25" s="172"/>
      <c r="R25"/>
    </row>
    <row r="26" spans="1:18" ht="15" customHeight="1" x14ac:dyDescent="0.2">
      <c r="H26" s="167" t="s">
        <v>42</v>
      </c>
      <c r="J26" s="442"/>
      <c r="K26" s="178">
        <f>K25+$A$17</f>
        <v>0.45347222222222211</v>
      </c>
      <c r="L26" s="181">
        <f>L25+1</f>
        <v>17</v>
      </c>
      <c r="M26" s="192"/>
      <c r="N26" s="440"/>
      <c r="O26" s="88" t="str">
        <f>G41</f>
        <v>Mandal</v>
      </c>
      <c r="R26"/>
    </row>
    <row r="27" spans="1:18" ht="16" x14ac:dyDescent="0.2">
      <c r="J27" s="443"/>
      <c r="K27" s="179">
        <f>K26+$A$17</f>
        <v>0.45555555555555544</v>
      </c>
      <c r="L27" s="182">
        <f>L26+1</f>
        <v>18</v>
      </c>
      <c r="M27" s="194"/>
      <c r="N27" s="195" t="str">
        <f>F41</f>
        <v>Flekkefjord</v>
      </c>
      <c r="O27" s="447"/>
      <c r="R27"/>
    </row>
    <row r="28" spans="1:18" ht="15" customHeight="1" x14ac:dyDescent="0.2">
      <c r="R28"/>
    </row>
    <row r="29" spans="1:18" ht="16" x14ac:dyDescent="0.2">
      <c r="J29" s="367" t="s">
        <v>133</v>
      </c>
      <c r="K29" s="368"/>
      <c r="L29" s="368"/>
      <c r="M29" s="368"/>
      <c r="N29" s="368"/>
      <c r="O29" s="369"/>
      <c r="Q29"/>
    </row>
    <row r="30" spans="1:18" ht="16" customHeight="1" x14ac:dyDescent="0.2">
      <c r="Q30"/>
    </row>
    <row r="31" spans="1:18" ht="16" x14ac:dyDescent="0.2">
      <c r="B31" s="355" t="s">
        <v>59</v>
      </c>
      <c r="C31" s="356"/>
      <c r="D31" s="356"/>
      <c r="E31" s="356"/>
      <c r="F31" s="356"/>
      <c r="G31" s="356"/>
      <c r="H31" s="357"/>
      <c r="J31" s="125" t="s">
        <v>13</v>
      </c>
      <c r="K31" s="364" t="s">
        <v>5</v>
      </c>
      <c r="L31" s="365"/>
      <c r="M31" s="365"/>
      <c r="N31" s="365"/>
      <c r="O31" s="366"/>
      <c r="Q31"/>
    </row>
    <row r="32" spans="1:18" ht="16" customHeight="1" x14ac:dyDescent="0.2">
      <c r="A32" s="41"/>
      <c r="B32" s="26" t="s">
        <v>3</v>
      </c>
      <c r="C32" s="145"/>
      <c r="D32" s="27"/>
      <c r="E32" s="18" t="s">
        <v>0</v>
      </c>
      <c r="F32" s="18" t="s">
        <v>1</v>
      </c>
      <c r="G32" s="358" t="s">
        <v>2</v>
      </c>
      <c r="H32" s="359"/>
      <c r="J32" s="126"/>
      <c r="K32" s="7" t="s">
        <v>6</v>
      </c>
      <c r="L32" s="7" t="s">
        <v>7</v>
      </c>
      <c r="M32" s="9" t="s">
        <v>0</v>
      </c>
      <c r="N32" s="9" t="s">
        <v>1</v>
      </c>
      <c r="O32" s="9" t="s">
        <v>2</v>
      </c>
      <c r="Q32"/>
    </row>
    <row r="33" spans="1:17" ht="16" customHeight="1" x14ac:dyDescent="0.2">
      <c r="A33" s="41"/>
      <c r="B33" s="117">
        <f>B11</f>
        <v>0.375</v>
      </c>
      <c r="C33" s="118" t="s">
        <v>9</v>
      </c>
      <c r="D33" s="119">
        <f>B33+$A$18</f>
        <v>0.37847222222222221</v>
      </c>
      <c r="E33" s="188"/>
      <c r="F33" s="288" t="s">
        <v>48</v>
      </c>
      <c r="G33" s="396" t="s">
        <v>131</v>
      </c>
      <c r="H33" s="397"/>
      <c r="J33" s="344" t="s">
        <v>12</v>
      </c>
      <c r="K33" s="19">
        <f>B17</f>
        <v>0.49305555555555558</v>
      </c>
      <c r="L33" s="68">
        <f>L27+1</f>
        <v>19</v>
      </c>
      <c r="M33" s="44" t="str">
        <f>E47</f>
        <v>Arendal 3</v>
      </c>
      <c r="N33" s="45"/>
      <c r="O33" s="46"/>
      <c r="Q33"/>
    </row>
    <row r="34" spans="1:17" ht="16" customHeight="1" x14ac:dyDescent="0.2">
      <c r="A34" s="41"/>
      <c r="B34" s="120">
        <f>B33+$A$18</f>
        <v>0.37847222222222221</v>
      </c>
      <c r="C34" s="116" t="s">
        <v>9</v>
      </c>
      <c r="D34" s="121">
        <f>B34+$A$18</f>
        <v>0.38194444444444442</v>
      </c>
      <c r="E34" s="259"/>
      <c r="F34" s="105" t="s">
        <v>41</v>
      </c>
      <c r="G34" s="349" t="s">
        <v>54</v>
      </c>
      <c r="H34" s="350"/>
      <c r="J34" s="345"/>
      <c r="K34" s="20">
        <f>K33+$A$17</f>
        <v>0.49513888888888891</v>
      </c>
      <c r="L34" s="69">
        <f>L33+1</f>
        <v>20</v>
      </c>
      <c r="M34" s="47"/>
      <c r="N34" s="48" t="str">
        <f>F47</f>
        <v>Kristiansand 2</v>
      </c>
      <c r="O34" s="49"/>
      <c r="Q34"/>
    </row>
    <row r="35" spans="1:17" ht="16" customHeight="1" x14ac:dyDescent="0.2">
      <c r="A35" s="41"/>
      <c r="B35" s="120">
        <f>B34+$A$18</f>
        <v>0.38194444444444442</v>
      </c>
      <c r="C35" s="116" t="s">
        <v>9</v>
      </c>
      <c r="D35" s="121">
        <f>B35+$A$18</f>
        <v>0.38541666666666663</v>
      </c>
      <c r="E35" s="259"/>
      <c r="F35" s="105" t="s">
        <v>39</v>
      </c>
      <c r="G35" s="349" t="s">
        <v>55</v>
      </c>
      <c r="H35" s="350"/>
      <c r="J35" s="345"/>
      <c r="K35" s="20">
        <f t="shared" ref="K35:K53" si="0">K34+$A$17</f>
        <v>0.49722222222222223</v>
      </c>
      <c r="L35" s="69">
        <f>L34+1</f>
        <v>21</v>
      </c>
      <c r="M35" s="50"/>
      <c r="N35" s="51"/>
      <c r="O35" s="52" t="str">
        <f>G47</f>
        <v>Arendal 2</v>
      </c>
      <c r="Q35"/>
    </row>
    <row r="36" spans="1:17" ht="15.75" customHeight="1" x14ac:dyDescent="0.15">
      <c r="A36" s="41"/>
      <c r="B36" s="120">
        <f>B35+$A$18</f>
        <v>0.38541666666666663</v>
      </c>
      <c r="C36" s="116" t="s">
        <v>9</v>
      </c>
      <c r="D36" s="121">
        <f>B36+$A$18</f>
        <v>0.38888888888888884</v>
      </c>
      <c r="E36" s="259"/>
      <c r="F36" s="105" t="s">
        <v>56</v>
      </c>
      <c r="G36" s="349" t="s">
        <v>36</v>
      </c>
      <c r="H36" s="350"/>
      <c r="J36" s="345"/>
      <c r="K36" s="20">
        <f t="shared" si="0"/>
        <v>0.49930555555555556</v>
      </c>
      <c r="L36" s="69">
        <f t="shared" ref="L36:L53" si="1">L35+1</f>
        <v>22</v>
      </c>
      <c r="M36" s="53" t="str">
        <f>E48</f>
        <v>Vågsbygd</v>
      </c>
      <c r="N36" s="54"/>
      <c r="O36" s="55"/>
    </row>
    <row r="37" spans="1:17" ht="15.75" customHeight="1" x14ac:dyDescent="0.15">
      <c r="A37" s="41"/>
      <c r="B37" s="120">
        <f>B36+$A$18</f>
        <v>0.38888888888888884</v>
      </c>
      <c r="C37" s="116" t="s">
        <v>9</v>
      </c>
      <c r="D37" s="121">
        <f>B37+$A$18</f>
        <v>0.39236111111111105</v>
      </c>
      <c r="E37" s="259"/>
      <c r="F37" s="105" t="s">
        <v>54</v>
      </c>
      <c r="G37" s="349" t="s">
        <v>53</v>
      </c>
      <c r="H37" s="350"/>
      <c r="J37" s="345"/>
      <c r="K37" s="20">
        <f t="shared" si="0"/>
        <v>0.50138888888888888</v>
      </c>
      <c r="L37" s="69">
        <f t="shared" si="1"/>
        <v>23</v>
      </c>
      <c r="M37" s="47"/>
      <c r="N37" s="48" t="str">
        <f>F48</f>
        <v>Arendal 1</v>
      </c>
      <c r="O37" s="56"/>
    </row>
    <row r="38" spans="1:17" ht="15.75" customHeight="1" x14ac:dyDescent="0.15">
      <c r="A38" s="41"/>
      <c r="B38" s="120">
        <f>B37+$A$18</f>
        <v>0.39236111111111105</v>
      </c>
      <c r="C38" s="116" t="s">
        <v>9</v>
      </c>
      <c r="D38" s="121">
        <f>B38+$A$18</f>
        <v>0.39583333333333326</v>
      </c>
      <c r="E38" s="259"/>
      <c r="F38" s="105" t="s">
        <v>55</v>
      </c>
      <c r="G38" s="349" t="s">
        <v>41</v>
      </c>
      <c r="H38" s="350"/>
      <c r="J38" s="345"/>
      <c r="K38" s="20">
        <f t="shared" si="0"/>
        <v>0.50347222222222221</v>
      </c>
      <c r="L38" s="69">
        <f t="shared" si="1"/>
        <v>24</v>
      </c>
      <c r="M38" s="47"/>
      <c r="N38" s="54"/>
      <c r="O38" s="52" t="str">
        <f>G48</f>
        <v>Grimstad</v>
      </c>
    </row>
    <row r="39" spans="1:17" ht="15.75" customHeight="1" x14ac:dyDescent="0.15">
      <c r="A39" s="41"/>
      <c r="B39" s="120">
        <f>B38+$A$18</f>
        <v>0.39583333333333326</v>
      </c>
      <c r="C39" s="116" t="s">
        <v>9</v>
      </c>
      <c r="D39" s="121">
        <f>B39+$A$18</f>
        <v>0.39930555555555547</v>
      </c>
      <c r="E39" s="259"/>
      <c r="F39" s="105" t="s">
        <v>36</v>
      </c>
      <c r="G39" s="349" t="s">
        <v>39</v>
      </c>
      <c r="H39" s="350"/>
      <c r="J39" s="345"/>
      <c r="K39" s="43">
        <f t="shared" si="0"/>
        <v>0.50555555555555554</v>
      </c>
      <c r="L39" s="157">
        <f t="shared" si="1"/>
        <v>25</v>
      </c>
      <c r="M39" s="158" t="str">
        <f>E49</f>
        <v>Kristiansand 1</v>
      </c>
      <c r="N39" s="159"/>
      <c r="O39" s="160"/>
    </row>
    <row r="40" spans="1:17" ht="15.75" customHeight="1" x14ac:dyDescent="0.15">
      <c r="A40" s="41"/>
      <c r="B40" s="120">
        <f>B39+$A$18</f>
        <v>0.39930555555555547</v>
      </c>
      <c r="C40" s="116" t="s">
        <v>9</v>
      </c>
      <c r="D40" s="121">
        <f>B40+$A$18</f>
        <v>0.40277777777777768</v>
      </c>
      <c r="E40" s="259"/>
      <c r="F40" s="105" t="s">
        <v>53</v>
      </c>
      <c r="G40" s="349" t="s">
        <v>56</v>
      </c>
      <c r="H40" s="350"/>
      <c r="J40" s="345"/>
      <c r="K40" s="161">
        <f t="shared" si="0"/>
        <v>0.50763888888888886</v>
      </c>
      <c r="L40" s="162">
        <f t="shared" si="1"/>
        <v>26</v>
      </c>
      <c r="M40" s="59"/>
      <c r="N40" s="60" t="str">
        <f>F49</f>
        <v>Arendal 3</v>
      </c>
      <c r="O40" s="61"/>
    </row>
    <row r="41" spans="1:17" ht="15.75" customHeight="1" x14ac:dyDescent="0.2">
      <c r="A41" s="41"/>
      <c r="B41" s="122">
        <f>B40+$A$18</f>
        <v>0.40277777777777768</v>
      </c>
      <c r="C41" s="123" t="s">
        <v>9</v>
      </c>
      <c r="D41" s="124">
        <f>B41+$A$18</f>
        <v>0.40624999999999989</v>
      </c>
      <c r="E41" s="287"/>
      <c r="F41" s="106" t="s">
        <v>131</v>
      </c>
      <c r="G41" s="448" t="s">
        <v>48</v>
      </c>
      <c r="H41" s="449"/>
      <c r="J41" s="345"/>
      <c r="K41" s="163">
        <f t="shared" si="0"/>
        <v>0.50972222222222219</v>
      </c>
      <c r="L41" s="69">
        <f t="shared" si="1"/>
        <v>27</v>
      </c>
      <c r="M41" s="50"/>
      <c r="N41" s="51"/>
      <c r="O41" s="52" t="str">
        <f>G49</f>
        <v>Kristiansand 2</v>
      </c>
    </row>
    <row r="42" spans="1:17" ht="15.75" customHeight="1" x14ac:dyDescent="0.15">
      <c r="A42" s="41"/>
      <c r="J42" s="345"/>
      <c r="K42" s="163">
        <f t="shared" si="0"/>
        <v>0.51180555555555551</v>
      </c>
      <c r="L42" s="69">
        <f t="shared" si="1"/>
        <v>28</v>
      </c>
      <c r="M42" s="53" t="str">
        <f>E50</f>
        <v>Arendal 2</v>
      </c>
      <c r="N42" s="62"/>
      <c r="O42" s="49"/>
    </row>
    <row r="43" spans="1:17" ht="15.75" customHeight="1" x14ac:dyDescent="0.15">
      <c r="A43" s="41"/>
      <c r="J43" s="345"/>
      <c r="K43" s="163">
        <f t="shared" si="0"/>
        <v>0.51388888888888884</v>
      </c>
      <c r="L43" s="69">
        <f t="shared" si="1"/>
        <v>29</v>
      </c>
      <c r="M43" s="50"/>
      <c r="N43" s="48" t="str">
        <f>F50</f>
        <v>Vågsbygd</v>
      </c>
      <c r="O43" s="55"/>
    </row>
    <row r="44" spans="1:17" ht="16" customHeight="1" x14ac:dyDescent="0.15">
      <c r="A44" s="41"/>
      <c r="J44" s="345"/>
      <c r="K44" s="163">
        <f t="shared" si="0"/>
        <v>0.51597222222222217</v>
      </c>
      <c r="L44" s="69">
        <f t="shared" si="1"/>
        <v>30</v>
      </c>
      <c r="M44" s="50"/>
      <c r="N44" s="62"/>
      <c r="O44" s="52" t="str">
        <f>G50</f>
        <v>Arendal 1</v>
      </c>
    </row>
    <row r="45" spans="1:17" ht="16" customHeight="1" x14ac:dyDescent="0.15">
      <c r="A45" s="41"/>
      <c r="B45" s="355" t="s">
        <v>60</v>
      </c>
      <c r="C45" s="356"/>
      <c r="D45" s="356"/>
      <c r="E45" s="356"/>
      <c r="F45" s="356"/>
      <c r="G45" s="356"/>
      <c r="H45" s="357"/>
      <c r="J45" s="345"/>
      <c r="K45" s="163">
        <f t="shared" si="0"/>
        <v>0.51805555555555549</v>
      </c>
      <c r="L45" s="69">
        <f t="shared" si="1"/>
        <v>31</v>
      </c>
      <c r="M45" s="53" t="str">
        <f>E51</f>
        <v>Grimstad</v>
      </c>
      <c r="N45" s="51"/>
      <c r="O45" s="55"/>
    </row>
    <row r="46" spans="1:17" ht="16" customHeight="1" x14ac:dyDescent="0.15">
      <c r="B46" s="142" t="s">
        <v>3</v>
      </c>
      <c r="C46" s="143"/>
      <c r="D46" s="144"/>
      <c r="E46" s="18" t="s">
        <v>0</v>
      </c>
      <c r="F46" s="18" t="s">
        <v>1</v>
      </c>
      <c r="G46" s="358" t="s">
        <v>2</v>
      </c>
      <c r="H46" s="359"/>
      <c r="J46" s="345"/>
      <c r="K46" s="164">
        <f t="shared" si="0"/>
        <v>0.52013888888888882</v>
      </c>
      <c r="L46" s="165">
        <f t="shared" si="1"/>
        <v>32</v>
      </c>
      <c r="M46" s="63"/>
      <c r="N46" s="64" t="str">
        <f>F51</f>
        <v>Kristiansand 1</v>
      </c>
      <c r="O46" s="58"/>
    </row>
    <row r="47" spans="1:17" ht="16" customHeight="1" x14ac:dyDescent="0.15">
      <c r="B47" s="117">
        <f>B16</f>
        <v>0.46527777777777773</v>
      </c>
      <c r="C47" s="118" t="s">
        <v>9</v>
      </c>
      <c r="D47" s="119">
        <f t="shared" ref="D47:D53" si="2">B47+$A$18</f>
        <v>0.46874999999999994</v>
      </c>
      <c r="E47" s="112" t="s">
        <v>61</v>
      </c>
      <c r="F47" s="104" t="s">
        <v>62</v>
      </c>
      <c r="G47" s="396" t="s">
        <v>63</v>
      </c>
      <c r="H47" s="397"/>
      <c r="J47" s="345"/>
      <c r="K47" s="25">
        <f t="shared" si="0"/>
        <v>0.52222222222222214</v>
      </c>
      <c r="L47" s="71">
        <f t="shared" si="1"/>
        <v>33</v>
      </c>
      <c r="M47" s="65"/>
      <c r="N47" s="62"/>
      <c r="O47" s="52" t="str">
        <f>G51</f>
        <v>Arendal 3</v>
      </c>
    </row>
    <row r="48" spans="1:17" ht="15.75" customHeight="1" x14ac:dyDescent="0.15">
      <c r="B48" s="120">
        <f t="shared" ref="B48:B53" si="3">B47+$A$18</f>
        <v>0.46874999999999994</v>
      </c>
      <c r="C48" s="116" t="s">
        <v>9</v>
      </c>
      <c r="D48" s="121">
        <f t="shared" si="2"/>
        <v>0.47222222222222215</v>
      </c>
      <c r="E48" s="113" t="s">
        <v>42</v>
      </c>
      <c r="F48" s="105" t="s">
        <v>64</v>
      </c>
      <c r="G48" s="349" t="s">
        <v>37</v>
      </c>
      <c r="H48" s="350"/>
      <c r="J48" s="345"/>
      <c r="K48" s="20">
        <f t="shared" si="0"/>
        <v>0.52430555555555547</v>
      </c>
      <c r="L48" s="69">
        <f t="shared" si="1"/>
        <v>34</v>
      </c>
      <c r="M48" s="53" t="str">
        <f>E52</f>
        <v>Kristiansand 2</v>
      </c>
      <c r="N48" s="51"/>
      <c r="O48" s="55"/>
    </row>
    <row r="49" spans="2:15" ht="15.75" customHeight="1" x14ac:dyDescent="0.15">
      <c r="B49" s="120">
        <f t="shared" si="3"/>
        <v>0.47222222222222215</v>
      </c>
      <c r="C49" s="116" t="s">
        <v>9</v>
      </c>
      <c r="D49" s="121">
        <f t="shared" si="2"/>
        <v>0.47569444444444436</v>
      </c>
      <c r="E49" s="114" t="s">
        <v>65</v>
      </c>
      <c r="F49" s="105" t="s">
        <v>61</v>
      </c>
      <c r="G49" s="351" t="s">
        <v>62</v>
      </c>
      <c r="H49" s="352"/>
      <c r="J49" s="345"/>
      <c r="K49" s="20">
        <f t="shared" si="0"/>
        <v>0.5263888888888888</v>
      </c>
      <c r="L49" s="69">
        <f t="shared" si="1"/>
        <v>35</v>
      </c>
      <c r="M49" s="50"/>
      <c r="N49" s="48" t="str">
        <f>F52</f>
        <v>Arendal 2</v>
      </c>
      <c r="O49" s="55"/>
    </row>
    <row r="50" spans="2:15" ht="16.25" customHeight="1" x14ac:dyDescent="0.15">
      <c r="B50" s="120">
        <f t="shared" si="3"/>
        <v>0.47569444444444436</v>
      </c>
      <c r="C50" s="116" t="s">
        <v>9</v>
      </c>
      <c r="D50" s="121">
        <f t="shared" si="2"/>
        <v>0.47916666666666657</v>
      </c>
      <c r="E50" s="114" t="s">
        <v>63</v>
      </c>
      <c r="F50" s="105" t="s">
        <v>42</v>
      </c>
      <c r="G50" s="349" t="s">
        <v>64</v>
      </c>
      <c r="H50" s="350"/>
      <c r="J50" s="345"/>
      <c r="K50" s="20">
        <f t="shared" si="0"/>
        <v>0.52847222222222212</v>
      </c>
      <c r="L50" s="69">
        <f t="shared" si="1"/>
        <v>36</v>
      </c>
      <c r="M50" s="65"/>
      <c r="N50" s="62"/>
      <c r="O50" s="52" t="str">
        <f>G52</f>
        <v>Vågsbygd</v>
      </c>
    </row>
    <row r="51" spans="2:15" ht="16" x14ac:dyDescent="0.15">
      <c r="B51" s="120">
        <f t="shared" si="3"/>
        <v>0.47916666666666657</v>
      </c>
      <c r="C51" s="116" t="s">
        <v>9</v>
      </c>
      <c r="D51" s="121">
        <f t="shared" si="2"/>
        <v>0.48263888888888878</v>
      </c>
      <c r="E51" s="113" t="s">
        <v>37</v>
      </c>
      <c r="F51" s="107" t="s">
        <v>65</v>
      </c>
      <c r="G51" s="351" t="s">
        <v>61</v>
      </c>
      <c r="H51" s="352"/>
      <c r="J51" s="345"/>
      <c r="K51" s="20">
        <f t="shared" si="0"/>
        <v>0.53055555555555545</v>
      </c>
      <c r="L51" s="69">
        <f t="shared" si="1"/>
        <v>37</v>
      </c>
      <c r="M51" s="53" t="str">
        <f>E53</f>
        <v>Arendal 1</v>
      </c>
      <c r="N51" s="51"/>
      <c r="O51" s="49"/>
    </row>
    <row r="52" spans="2:15" ht="16" x14ac:dyDescent="0.15">
      <c r="B52" s="120">
        <f t="shared" si="3"/>
        <v>0.48263888888888878</v>
      </c>
      <c r="C52" s="116" t="s">
        <v>9</v>
      </c>
      <c r="D52" s="121">
        <f t="shared" si="2"/>
        <v>0.48611111111111099</v>
      </c>
      <c r="E52" s="114" t="s">
        <v>62</v>
      </c>
      <c r="F52" s="107" t="s">
        <v>63</v>
      </c>
      <c r="G52" s="349" t="s">
        <v>42</v>
      </c>
      <c r="H52" s="350"/>
      <c r="J52" s="345"/>
      <c r="K52" s="20">
        <f t="shared" si="0"/>
        <v>0.53263888888888877</v>
      </c>
      <c r="L52" s="69">
        <f t="shared" si="1"/>
        <v>38</v>
      </c>
      <c r="M52" s="50"/>
      <c r="N52" s="48" t="str">
        <f>F53</f>
        <v>Grimstad</v>
      </c>
      <c r="O52" s="56"/>
    </row>
    <row r="53" spans="2:15" ht="16" x14ac:dyDescent="0.15">
      <c r="B53" s="122">
        <f t="shared" si="3"/>
        <v>0.48611111111111099</v>
      </c>
      <c r="C53" s="123" t="s">
        <v>9</v>
      </c>
      <c r="D53" s="124">
        <f t="shared" si="2"/>
        <v>0.4895833333333332</v>
      </c>
      <c r="E53" s="115" t="s">
        <v>64</v>
      </c>
      <c r="F53" s="106" t="s">
        <v>37</v>
      </c>
      <c r="G53" s="347" t="s">
        <v>65</v>
      </c>
      <c r="H53" s="348"/>
      <c r="J53" s="346"/>
      <c r="K53" s="21">
        <f t="shared" si="0"/>
        <v>0.5347222222222221</v>
      </c>
      <c r="L53" s="70">
        <f t="shared" si="1"/>
        <v>39</v>
      </c>
      <c r="M53" s="66"/>
      <c r="N53" s="57"/>
      <c r="O53" s="67" t="str">
        <f>G53</f>
        <v>Kristiansand 1</v>
      </c>
    </row>
  </sheetData>
  <sortState xmlns:xlrd2="http://schemas.microsoft.com/office/spreadsheetml/2017/richdata2" ref="H9:H17">
    <sortCondition ref="H8:H17"/>
  </sortState>
  <mergeCells count="42">
    <mergeCell ref="G47:H47"/>
    <mergeCell ref="G46:H46"/>
    <mergeCell ref="G52:H52"/>
    <mergeCell ref="G51:H51"/>
    <mergeCell ref="G50:H50"/>
    <mergeCell ref="G49:H49"/>
    <mergeCell ref="G48:H48"/>
    <mergeCell ref="G32:H32"/>
    <mergeCell ref="J10:J27"/>
    <mergeCell ref="K31:O31"/>
    <mergeCell ref="J33:J53"/>
    <mergeCell ref="B45:H45"/>
    <mergeCell ref="B31:H31"/>
    <mergeCell ref="G41:H41"/>
    <mergeCell ref="G40:H40"/>
    <mergeCell ref="G39:H39"/>
    <mergeCell ref="G38:H38"/>
    <mergeCell ref="G37:H37"/>
    <mergeCell ref="G35:H35"/>
    <mergeCell ref="G34:H34"/>
    <mergeCell ref="G33:H33"/>
    <mergeCell ref="G53:H53"/>
    <mergeCell ref="J29:O29"/>
    <mergeCell ref="B13:D13"/>
    <mergeCell ref="B14:D14"/>
    <mergeCell ref="B2:O3"/>
    <mergeCell ref="B4:O5"/>
    <mergeCell ref="B8:F8"/>
    <mergeCell ref="J8:J9"/>
    <mergeCell ref="K8:O8"/>
    <mergeCell ref="B9:D9"/>
    <mergeCell ref="E9:F9"/>
    <mergeCell ref="B10:D10"/>
    <mergeCell ref="E10:F10"/>
    <mergeCell ref="B12:D12"/>
    <mergeCell ref="B11:D11"/>
    <mergeCell ref="B17:D17"/>
    <mergeCell ref="B16:D16"/>
    <mergeCell ref="B15:D15"/>
    <mergeCell ref="G36:H36"/>
    <mergeCell ref="B19:D19"/>
    <mergeCell ref="B18:D18"/>
  </mergeCells>
  <phoneticPr fontId="11" type="noConversion"/>
  <pageMargins left="0.28999999999999998" right="0.28999999999999998" top="0.75" bottom="1" header="0.5" footer="0.5"/>
  <pageSetup paperSize="9" scale="81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AA4"/>
    <pageSetUpPr fitToPage="1"/>
  </sheetPr>
  <dimension ref="A2:Q52"/>
  <sheetViews>
    <sheetView showGridLines="0" topLeftCell="A29" zoomScaleNormal="100" zoomScalePageLayoutView="90" workbookViewId="0">
      <selection activeCell="H63" sqref="H63"/>
    </sheetView>
  </sheetViews>
  <sheetFormatPr baseColWidth="10" defaultColWidth="10.83203125" defaultRowHeight="14" x14ac:dyDescent="0.15"/>
  <cols>
    <col min="1" max="1" width="10.83203125" style="1"/>
    <col min="2" max="2" width="8.1640625" style="2" customWidth="1"/>
    <col min="3" max="3" width="1.83203125" style="2" bestFit="1" customWidth="1"/>
    <col min="4" max="4" width="6.6640625" style="2" customWidth="1"/>
    <col min="5" max="6" width="18.33203125" style="1" customWidth="1"/>
    <col min="7" max="7" width="3.33203125" style="1" customWidth="1"/>
    <col min="8" max="8" width="15.83203125" style="1" customWidth="1"/>
    <col min="9" max="10" width="10.83203125" style="1" customWidth="1"/>
    <col min="11" max="12" width="7.83203125" style="1" customWidth="1"/>
    <col min="13" max="13" width="16.83203125" style="1" customWidth="1"/>
    <col min="14" max="14" width="18" style="1" customWidth="1"/>
    <col min="15" max="15" width="18.1640625" style="1" customWidth="1"/>
    <col min="16" max="16" width="13.83203125" style="1" customWidth="1"/>
    <col min="17" max="19" width="13.33203125" style="1" customWidth="1"/>
    <col min="20" max="20" width="11.83203125" style="1" customWidth="1"/>
    <col min="21" max="16384" width="10.83203125" style="1"/>
  </cols>
  <sheetData>
    <row r="2" spans="1:17" ht="15" customHeight="1" x14ac:dyDescent="0.15">
      <c r="B2" s="372" t="str">
        <f>Tidsplan!B1</f>
        <v>Sørlandsmesterskap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4"/>
    </row>
    <row r="3" spans="1:17" ht="15" customHeight="1" x14ac:dyDescent="0.15"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7"/>
    </row>
    <row r="4" spans="1:17" ht="15" customHeight="1" x14ac:dyDescent="0.15">
      <c r="B4" s="375" t="s">
        <v>68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17" ht="15" customHeight="1" x14ac:dyDescent="0.15">
      <c r="B5" s="378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80"/>
    </row>
    <row r="6" spans="1:17" x14ac:dyDescent="0.15">
      <c r="F6" s="2"/>
      <c r="G6" s="2"/>
    </row>
    <row r="7" spans="1:17" x14ac:dyDescent="0.15">
      <c r="F7" s="2"/>
      <c r="G7" s="2"/>
    </row>
    <row r="8" spans="1:17" ht="15" customHeight="1" x14ac:dyDescent="0.15">
      <c r="B8" s="381" t="s">
        <v>52</v>
      </c>
      <c r="C8" s="382"/>
      <c r="D8" s="382"/>
      <c r="E8" s="382"/>
      <c r="F8" s="383"/>
      <c r="G8" s="2"/>
      <c r="H8" s="79" t="s">
        <v>24</v>
      </c>
      <c r="J8" s="353" t="s">
        <v>13</v>
      </c>
      <c r="K8" s="364" t="s">
        <v>5</v>
      </c>
      <c r="L8" s="365"/>
      <c r="M8" s="365"/>
      <c r="N8" s="365"/>
      <c r="O8" s="366"/>
    </row>
    <row r="9" spans="1:17" x14ac:dyDescent="0.15">
      <c r="B9" s="403">
        <f>'Lørdag - pulje 1+2'!B9:D9</f>
        <v>0.33333333333333331</v>
      </c>
      <c r="C9" s="404"/>
      <c r="D9" s="404"/>
      <c r="E9" s="405" t="s">
        <v>4</v>
      </c>
      <c r="F9" s="406"/>
      <c r="G9" s="2"/>
      <c r="H9" s="80" t="s">
        <v>64</v>
      </c>
      <c r="J9" s="354"/>
      <c r="K9" s="7" t="s">
        <v>6</v>
      </c>
      <c r="L9" s="7" t="s">
        <v>7</v>
      </c>
      <c r="M9" s="9" t="s">
        <v>0</v>
      </c>
      <c r="N9" s="9" t="s">
        <v>1</v>
      </c>
      <c r="O9" s="9" t="s">
        <v>2</v>
      </c>
    </row>
    <row r="10" spans="1:17" ht="16" customHeight="1" x14ac:dyDescent="0.15">
      <c r="B10" s="339">
        <f>'Lørdag - pulje 1+2'!B14:D14</f>
        <v>0.4201388888888889</v>
      </c>
      <c r="C10" s="340"/>
      <c r="D10" s="340"/>
      <c r="E10" s="409" t="s">
        <v>58</v>
      </c>
      <c r="F10" s="410"/>
      <c r="G10" s="2"/>
      <c r="H10" s="81" t="s">
        <v>63</v>
      </c>
      <c r="J10" s="344" t="s">
        <v>24</v>
      </c>
      <c r="K10" s="140">
        <f>B20</f>
        <v>0.56944444444444442</v>
      </c>
      <c r="L10" s="450">
        <f>'Lørdag - pulje 1+2'!L53+1</f>
        <v>40</v>
      </c>
      <c r="M10" s="44" t="str">
        <f>E32</f>
        <v>Arendal 2</v>
      </c>
      <c r="N10" s="45"/>
      <c r="O10" s="46"/>
    </row>
    <row r="11" spans="1:17" ht="16" customHeight="1" x14ac:dyDescent="0.15">
      <c r="B11" s="407">
        <f>'Lørdag - pulje 1+2'!B12</f>
        <v>0.375</v>
      </c>
      <c r="C11" s="408"/>
      <c r="D11" s="408"/>
      <c r="E11" s="128" t="s">
        <v>29</v>
      </c>
      <c r="F11" s="135"/>
      <c r="G11" s="2"/>
      <c r="H11" s="81" t="s">
        <v>72</v>
      </c>
      <c r="J11" s="345"/>
      <c r="K11" s="17">
        <f>K10+$A$17</f>
        <v>0.57152777777777775</v>
      </c>
      <c r="L11" s="137">
        <f>L10+1</f>
        <v>41</v>
      </c>
      <c r="M11" s="47"/>
      <c r="N11" s="48" t="str">
        <f>F32</f>
        <v>Vågsbygd</v>
      </c>
      <c r="O11" s="49"/>
      <c r="Q11" s="11"/>
    </row>
    <row r="12" spans="1:17" ht="16" customHeight="1" x14ac:dyDescent="0.15">
      <c r="B12" s="407">
        <f>'Lørdag - pulje 1+2'!B11</f>
        <v>0.375</v>
      </c>
      <c r="C12" s="408"/>
      <c r="D12" s="408"/>
      <c r="E12" s="128" t="s">
        <v>26</v>
      </c>
      <c r="F12" s="135"/>
      <c r="G12" s="2"/>
      <c r="H12" s="81" t="s">
        <v>74</v>
      </c>
      <c r="J12" s="345"/>
      <c r="K12" s="17">
        <f t="shared" ref="K12:K30" si="0">K11+$A$17</f>
        <v>0.57361111111111107</v>
      </c>
      <c r="L12" s="137">
        <f>L11+1</f>
        <v>42</v>
      </c>
      <c r="M12" s="50"/>
      <c r="N12" s="51"/>
      <c r="O12" s="52" t="str">
        <f>G32</f>
        <v>Froland 1</v>
      </c>
      <c r="Q12" s="11"/>
    </row>
    <row r="13" spans="1:17" ht="16" customHeight="1" x14ac:dyDescent="0.15">
      <c r="B13" s="407">
        <f>'Lørdag - pulje 1+2'!B13</f>
        <v>0.40972222222222227</v>
      </c>
      <c r="C13" s="408"/>
      <c r="D13" s="408"/>
      <c r="E13" s="128" t="s">
        <v>21</v>
      </c>
      <c r="F13" s="135"/>
      <c r="H13" s="81" t="s">
        <v>73</v>
      </c>
      <c r="J13" s="345"/>
      <c r="K13" s="17">
        <f t="shared" si="0"/>
        <v>0.5756944444444444</v>
      </c>
      <c r="L13" s="137">
        <f t="shared" ref="L13:L30" si="1">L12+1</f>
        <v>43</v>
      </c>
      <c r="M13" s="53" t="str">
        <f>E33</f>
        <v>Kristiansand 1</v>
      </c>
      <c r="N13" s="54"/>
      <c r="O13" s="55"/>
      <c r="Q13" s="11"/>
    </row>
    <row r="14" spans="1:17" ht="16" customHeight="1" x14ac:dyDescent="0.15">
      <c r="A14" s="2"/>
      <c r="B14" s="407">
        <f>'Lørdag - pulje 1+2'!B14</f>
        <v>0.4201388888888889</v>
      </c>
      <c r="C14" s="408"/>
      <c r="D14" s="408"/>
      <c r="E14" s="128" t="s">
        <v>23</v>
      </c>
      <c r="F14" s="135"/>
      <c r="H14" s="81" t="s">
        <v>65</v>
      </c>
      <c r="J14" s="345"/>
      <c r="K14" s="17">
        <f t="shared" si="0"/>
        <v>0.57777777777777772</v>
      </c>
      <c r="L14" s="137">
        <f t="shared" si="1"/>
        <v>44</v>
      </c>
      <c r="M14" s="47"/>
      <c r="N14" s="48" t="str">
        <f>F33</f>
        <v>Arendal 1</v>
      </c>
      <c r="O14" s="56"/>
      <c r="Q14" s="11"/>
    </row>
    <row r="15" spans="1:17" ht="16" customHeight="1" x14ac:dyDescent="0.15">
      <c r="A15" s="8">
        <v>0.96041666666666703</v>
      </c>
      <c r="B15" s="407">
        <f>'Lørdag - pulje 1+2'!B15</f>
        <v>0.44444444444444442</v>
      </c>
      <c r="C15" s="408"/>
      <c r="D15" s="408"/>
      <c r="E15" s="128" t="s">
        <v>77</v>
      </c>
      <c r="F15" s="135"/>
      <c r="H15" s="82" t="s">
        <v>42</v>
      </c>
      <c r="J15" s="345"/>
      <c r="K15" s="17">
        <f t="shared" si="0"/>
        <v>0.57986111111111105</v>
      </c>
      <c r="L15" s="137">
        <f t="shared" si="1"/>
        <v>45</v>
      </c>
      <c r="M15" s="47"/>
      <c r="N15" s="54"/>
      <c r="O15" s="52" t="str">
        <f>G33</f>
        <v>Grimstad 1</v>
      </c>
      <c r="Q15" s="11"/>
    </row>
    <row r="16" spans="1:17" ht="16" customHeight="1" x14ac:dyDescent="0.15">
      <c r="A16" s="2"/>
      <c r="B16" s="407">
        <f>'Lørdag - pulje 1+2'!B16</f>
        <v>0.46527777777777773</v>
      </c>
      <c r="C16" s="408"/>
      <c r="D16" s="408"/>
      <c r="E16" s="128" t="s">
        <v>66</v>
      </c>
      <c r="F16" s="135"/>
      <c r="H16" s="39"/>
      <c r="J16" s="345"/>
      <c r="K16" s="141">
        <f t="shared" si="0"/>
        <v>0.58194444444444438</v>
      </c>
      <c r="L16" s="451">
        <f t="shared" si="1"/>
        <v>46</v>
      </c>
      <c r="M16" s="452" t="str">
        <f>E34</f>
        <v>GAK senior</v>
      </c>
      <c r="N16" s="57"/>
      <c r="O16" s="58"/>
    </row>
    <row r="17" spans="1:17" ht="16" customHeight="1" x14ac:dyDescent="0.15">
      <c r="A17" s="8">
        <v>2.0833333333333333E-3</v>
      </c>
      <c r="B17" s="407">
        <f>'Lørdag - pulje 1+2'!B17</f>
        <v>0.49305555555555558</v>
      </c>
      <c r="C17" s="408"/>
      <c r="D17" s="408"/>
      <c r="E17" s="128" t="s">
        <v>67</v>
      </c>
      <c r="F17" s="135"/>
      <c r="H17" s="79" t="s">
        <v>25</v>
      </c>
      <c r="J17" s="345"/>
      <c r="K17" s="140">
        <f t="shared" si="0"/>
        <v>0.5840277777777777</v>
      </c>
      <c r="L17" s="169">
        <f t="shared" si="1"/>
        <v>47</v>
      </c>
      <c r="M17" s="59"/>
      <c r="N17" s="60" t="str">
        <f>F34</f>
        <v>Arendal 2</v>
      </c>
      <c r="O17" s="61"/>
    </row>
    <row r="18" spans="1:17" ht="16" customHeight="1" x14ac:dyDescent="0.15">
      <c r="A18" s="8">
        <v>3.472222222222222E-3</v>
      </c>
      <c r="B18" s="362">
        <v>0.52083333333333337</v>
      </c>
      <c r="C18" s="363"/>
      <c r="D18" s="363"/>
      <c r="E18" s="73" t="s">
        <v>78</v>
      </c>
      <c r="F18" s="130"/>
      <c r="H18" s="83" t="s">
        <v>61</v>
      </c>
      <c r="J18" s="345"/>
      <c r="K18" s="17">
        <f t="shared" si="0"/>
        <v>0.58611111111111103</v>
      </c>
      <c r="L18" s="170">
        <f t="shared" si="1"/>
        <v>48</v>
      </c>
      <c r="M18" s="50"/>
      <c r="N18" s="51"/>
      <c r="O18" s="52" t="str">
        <f>G34</f>
        <v>Vågsbygd</v>
      </c>
    </row>
    <row r="19" spans="1:17" ht="16" customHeight="1" x14ac:dyDescent="0.15">
      <c r="B19" s="370">
        <v>0.54166666666666663</v>
      </c>
      <c r="C19" s="371"/>
      <c r="D19" s="371"/>
      <c r="E19" s="74" t="s">
        <v>79</v>
      </c>
      <c r="F19" s="132"/>
      <c r="H19" s="85" t="s">
        <v>132</v>
      </c>
      <c r="J19" s="345"/>
      <c r="K19" s="17">
        <f t="shared" si="0"/>
        <v>0.58819444444444435</v>
      </c>
      <c r="L19" s="170">
        <f t="shared" si="1"/>
        <v>49</v>
      </c>
      <c r="M19" s="53" t="str">
        <f>E35</f>
        <v>Froland 1</v>
      </c>
      <c r="N19" s="62"/>
      <c r="O19" s="49"/>
      <c r="Q19" s="11"/>
    </row>
    <row r="20" spans="1:17" ht="16" x14ac:dyDescent="0.2">
      <c r="B20" s="370">
        <v>0.56944444444444442</v>
      </c>
      <c r="C20" s="371"/>
      <c r="D20" s="371"/>
      <c r="E20" s="74" t="s">
        <v>80</v>
      </c>
      <c r="F20" s="131"/>
      <c r="H20" s="85" t="s">
        <v>69</v>
      </c>
      <c r="J20" s="345"/>
      <c r="K20" s="17">
        <f t="shared" si="0"/>
        <v>0.59027777777777768</v>
      </c>
      <c r="L20" s="170">
        <f t="shared" si="1"/>
        <v>50</v>
      </c>
      <c r="M20" s="50"/>
      <c r="N20" s="48" t="str">
        <f>F35</f>
        <v>Kristiansand 1</v>
      </c>
      <c r="O20" s="55"/>
      <c r="Q20"/>
    </row>
    <row r="21" spans="1:17" ht="16" x14ac:dyDescent="0.2">
      <c r="B21" s="362">
        <v>0.60069444444444442</v>
      </c>
      <c r="C21" s="363"/>
      <c r="D21" s="363"/>
      <c r="E21" s="73" t="s">
        <v>81</v>
      </c>
      <c r="F21" s="130"/>
      <c r="H21" s="85" t="s">
        <v>70</v>
      </c>
      <c r="J21" s="345"/>
      <c r="K21" s="17">
        <f t="shared" si="0"/>
        <v>0.59236111111111101</v>
      </c>
      <c r="L21" s="170">
        <f t="shared" si="1"/>
        <v>51</v>
      </c>
      <c r="M21" s="50"/>
      <c r="N21" s="62"/>
      <c r="O21" s="52" t="str">
        <f>G35</f>
        <v>Arendal 1</v>
      </c>
      <c r="Q21"/>
    </row>
    <row r="22" spans="1:17" ht="16" x14ac:dyDescent="0.2">
      <c r="B22" s="362">
        <v>0.61805555555555558</v>
      </c>
      <c r="C22" s="363"/>
      <c r="D22" s="363"/>
      <c r="E22" s="74" t="s">
        <v>82</v>
      </c>
      <c r="F22" s="130"/>
      <c r="H22" s="84" t="s">
        <v>62</v>
      </c>
      <c r="J22" s="345"/>
      <c r="K22" s="17">
        <f t="shared" si="0"/>
        <v>0.59444444444444433</v>
      </c>
      <c r="L22" s="170">
        <f t="shared" si="1"/>
        <v>52</v>
      </c>
      <c r="M22" s="53" t="str">
        <f>E36</f>
        <v>Grimstad 1</v>
      </c>
      <c r="N22" s="51"/>
      <c r="O22" s="55"/>
      <c r="P22" s="10"/>
      <c r="Q22"/>
    </row>
    <row r="23" spans="1:17" ht="16" x14ac:dyDescent="0.2">
      <c r="B23" s="362">
        <v>0.65277777777777779</v>
      </c>
      <c r="C23" s="363"/>
      <c r="D23" s="363"/>
      <c r="E23" s="74" t="s">
        <v>83</v>
      </c>
      <c r="F23" s="130"/>
      <c r="H23" s="85" t="s">
        <v>71</v>
      </c>
      <c r="J23" s="345"/>
      <c r="K23" s="141">
        <f t="shared" si="0"/>
        <v>0.59652777777777766</v>
      </c>
      <c r="L23" s="171">
        <f t="shared" si="1"/>
        <v>53</v>
      </c>
      <c r="M23" s="63"/>
      <c r="N23" s="64" t="str">
        <f>F36</f>
        <v>GAK senior</v>
      </c>
      <c r="O23" s="58"/>
      <c r="P23" s="10"/>
      <c r="Q23"/>
    </row>
    <row r="24" spans="1:17" ht="16" customHeight="1" x14ac:dyDescent="0.15">
      <c r="B24" s="401">
        <v>0.69097222222222221</v>
      </c>
      <c r="C24" s="402"/>
      <c r="D24" s="402"/>
      <c r="E24" s="136" t="s">
        <v>127</v>
      </c>
      <c r="F24" s="134"/>
      <c r="H24" s="85" t="s">
        <v>53</v>
      </c>
      <c r="J24" s="345"/>
      <c r="K24" s="152">
        <f t="shared" si="0"/>
        <v>0.59861111111111098</v>
      </c>
      <c r="L24" s="139">
        <f t="shared" si="1"/>
        <v>54</v>
      </c>
      <c r="M24" s="65"/>
      <c r="N24" s="62"/>
      <c r="O24" s="52" t="str">
        <f>G36</f>
        <v>Arendal 2</v>
      </c>
    </row>
    <row r="25" spans="1:17" ht="15" customHeight="1" x14ac:dyDescent="0.15">
      <c r="H25" s="167" t="s">
        <v>55</v>
      </c>
      <c r="J25" s="345"/>
      <c r="K25" s="17">
        <f t="shared" si="0"/>
        <v>0.60069444444444431</v>
      </c>
      <c r="L25" s="137">
        <f t="shared" si="1"/>
        <v>55</v>
      </c>
      <c r="M25" s="53" t="str">
        <f>E37</f>
        <v>Vågsbygd</v>
      </c>
      <c r="N25" s="51"/>
      <c r="O25" s="55"/>
    </row>
    <row r="26" spans="1:17" ht="15" customHeight="1" x14ac:dyDescent="0.15">
      <c r="E26" s="41"/>
      <c r="F26" s="41"/>
      <c r="J26" s="345"/>
      <c r="K26" s="17">
        <f t="shared" si="0"/>
        <v>0.60277777777777763</v>
      </c>
      <c r="L26" s="137">
        <f t="shared" si="1"/>
        <v>56</v>
      </c>
      <c r="M26" s="50"/>
      <c r="N26" s="48" t="str">
        <f>F37</f>
        <v>Froland 1</v>
      </c>
      <c r="O26" s="55"/>
    </row>
    <row r="27" spans="1:17" ht="16" customHeight="1" x14ac:dyDescent="0.15">
      <c r="E27" s="41"/>
      <c r="F27" s="41"/>
      <c r="J27" s="345"/>
      <c r="K27" s="17">
        <f t="shared" si="0"/>
        <v>0.60486111111111096</v>
      </c>
      <c r="L27" s="137">
        <f t="shared" si="1"/>
        <v>57</v>
      </c>
      <c r="M27" s="65"/>
      <c r="N27" s="62"/>
      <c r="O27" s="52" t="str">
        <f>G37</f>
        <v>Kristiansand 1</v>
      </c>
    </row>
    <row r="28" spans="1:17" ht="15" customHeight="1" x14ac:dyDescent="0.15">
      <c r="J28" s="345"/>
      <c r="K28" s="17">
        <f t="shared" si="0"/>
        <v>0.60694444444444429</v>
      </c>
      <c r="L28" s="137">
        <f t="shared" si="1"/>
        <v>58</v>
      </c>
      <c r="M28" s="53" t="str">
        <f>E38</f>
        <v>Arendal 1</v>
      </c>
      <c r="N28" s="51"/>
      <c r="O28" s="49"/>
    </row>
    <row r="29" spans="1:17" ht="16" customHeight="1" x14ac:dyDescent="0.15">
      <c r="J29" s="345"/>
      <c r="K29" s="17">
        <f t="shared" si="0"/>
        <v>0.60902777777777761</v>
      </c>
      <c r="L29" s="137">
        <f t="shared" si="1"/>
        <v>59</v>
      </c>
      <c r="M29" s="50"/>
      <c r="N29" s="48" t="str">
        <f>F38</f>
        <v>Grimstad 1</v>
      </c>
      <c r="O29" s="56"/>
    </row>
    <row r="30" spans="1:17" ht="15.75" customHeight="1" x14ac:dyDescent="0.15">
      <c r="B30" s="355" t="s">
        <v>75</v>
      </c>
      <c r="C30" s="356"/>
      <c r="D30" s="356"/>
      <c r="E30" s="356"/>
      <c r="F30" s="356"/>
      <c r="G30" s="356"/>
      <c r="H30" s="357"/>
      <c r="J30" s="346"/>
      <c r="K30" s="141">
        <f t="shared" si="0"/>
        <v>0.61111111111111094</v>
      </c>
      <c r="L30" s="138">
        <f t="shared" si="1"/>
        <v>60</v>
      </c>
      <c r="M30" s="66"/>
      <c r="N30" s="57"/>
      <c r="O30" s="67" t="str">
        <f>G38</f>
        <v>GAK senior</v>
      </c>
    </row>
    <row r="31" spans="1:17" ht="16" customHeight="1" x14ac:dyDescent="0.15">
      <c r="B31" s="142" t="s">
        <v>3</v>
      </c>
      <c r="C31" s="143"/>
      <c r="D31" s="144"/>
      <c r="E31" s="18" t="s">
        <v>0</v>
      </c>
      <c r="F31" s="18" t="s">
        <v>1</v>
      </c>
      <c r="G31" s="358" t="s">
        <v>2</v>
      </c>
      <c r="H31" s="359"/>
    </row>
    <row r="32" spans="1:17" ht="16" customHeight="1" x14ac:dyDescent="0.15">
      <c r="B32" s="117">
        <f>B19</f>
        <v>0.54166666666666663</v>
      </c>
      <c r="C32" s="118" t="s">
        <v>9</v>
      </c>
      <c r="D32" s="119">
        <f t="shared" ref="D32:D38" si="2">B32+$A$18</f>
        <v>0.54513888888888884</v>
      </c>
      <c r="E32" s="108" t="s">
        <v>63</v>
      </c>
      <c r="F32" s="104" t="s">
        <v>42</v>
      </c>
      <c r="G32" s="396" t="s">
        <v>72</v>
      </c>
      <c r="H32" s="397"/>
      <c r="J32" s="367" t="s">
        <v>134</v>
      </c>
      <c r="K32" s="368"/>
      <c r="L32" s="368"/>
      <c r="M32" s="368"/>
      <c r="N32" s="368"/>
      <c r="O32" s="369"/>
    </row>
    <row r="33" spans="2:15" ht="16" customHeight="1" x14ac:dyDescent="0.15">
      <c r="B33" s="120">
        <f t="shared" ref="B33:B38" si="3">B32+$A$18</f>
        <v>0.54513888888888884</v>
      </c>
      <c r="C33" s="116" t="s">
        <v>9</v>
      </c>
      <c r="D33" s="121">
        <f t="shared" si="2"/>
        <v>0.54861111111111105</v>
      </c>
      <c r="E33" s="109" t="s">
        <v>65</v>
      </c>
      <c r="F33" s="105" t="s">
        <v>64</v>
      </c>
      <c r="G33" s="349" t="s">
        <v>73</v>
      </c>
      <c r="H33" s="350"/>
    </row>
    <row r="34" spans="2:15" ht="16" customHeight="1" x14ac:dyDescent="0.15">
      <c r="B34" s="120">
        <f t="shared" si="3"/>
        <v>0.54861111111111105</v>
      </c>
      <c r="C34" s="116" t="s">
        <v>9</v>
      </c>
      <c r="D34" s="121">
        <f t="shared" si="2"/>
        <v>0.55208333333333326</v>
      </c>
      <c r="E34" s="110" t="s">
        <v>74</v>
      </c>
      <c r="F34" s="105" t="s">
        <v>63</v>
      </c>
      <c r="G34" s="351" t="s">
        <v>42</v>
      </c>
      <c r="H34" s="352"/>
      <c r="J34" s="384" t="s">
        <v>13</v>
      </c>
      <c r="K34" s="386" t="s">
        <v>5</v>
      </c>
      <c r="L34" s="387"/>
      <c r="M34" s="387"/>
      <c r="N34" s="387"/>
      <c r="O34" s="388"/>
    </row>
    <row r="35" spans="2:15" ht="16" customHeight="1" x14ac:dyDescent="0.15">
      <c r="B35" s="120">
        <f t="shared" si="3"/>
        <v>0.55208333333333326</v>
      </c>
      <c r="C35" s="116" t="s">
        <v>9</v>
      </c>
      <c r="D35" s="121">
        <f t="shared" si="2"/>
        <v>0.55555555555555547</v>
      </c>
      <c r="E35" s="110" t="s">
        <v>72</v>
      </c>
      <c r="F35" s="105" t="s">
        <v>65</v>
      </c>
      <c r="G35" s="349" t="s">
        <v>64</v>
      </c>
      <c r="H35" s="350"/>
      <c r="J35" s="385"/>
      <c r="K35" s="7" t="s">
        <v>6</v>
      </c>
      <c r="L35" s="7" t="s">
        <v>7</v>
      </c>
      <c r="M35" s="9" t="s">
        <v>0</v>
      </c>
      <c r="N35" s="9" t="s">
        <v>1</v>
      </c>
      <c r="O35" s="9" t="s">
        <v>2</v>
      </c>
    </row>
    <row r="36" spans="2:15" ht="16" customHeight="1" x14ac:dyDescent="0.15">
      <c r="B36" s="120">
        <f t="shared" si="3"/>
        <v>0.55555555555555547</v>
      </c>
      <c r="C36" s="116" t="s">
        <v>9</v>
      </c>
      <c r="D36" s="121">
        <f t="shared" si="2"/>
        <v>0.55902777777777768</v>
      </c>
      <c r="E36" s="109" t="s">
        <v>73</v>
      </c>
      <c r="F36" s="107" t="s">
        <v>74</v>
      </c>
      <c r="G36" s="351" t="s">
        <v>63</v>
      </c>
      <c r="H36" s="352"/>
      <c r="J36" s="341" t="s">
        <v>25</v>
      </c>
      <c r="K36" s="177">
        <f>B23</f>
        <v>0.65277777777777779</v>
      </c>
      <c r="L36" s="180">
        <f>L30+1</f>
        <v>61</v>
      </c>
      <c r="M36" s="466"/>
      <c r="N36" s="445"/>
      <c r="O36" s="484" t="str">
        <f>G43</f>
        <v>Kristiansand 2</v>
      </c>
    </row>
    <row r="37" spans="2:15" ht="16" customHeight="1" x14ac:dyDescent="0.15">
      <c r="B37" s="120">
        <f t="shared" si="3"/>
        <v>0.55902777777777768</v>
      </c>
      <c r="C37" s="116" t="s">
        <v>9</v>
      </c>
      <c r="D37" s="121">
        <f t="shared" si="2"/>
        <v>0.56249999999999989</v>
      </c>
      <c r="E37" s="110" t="s">
        <v>42</v>
      </c>
      <c r="F37" s="107" t="s">
        <v>72</v>
      </c>
      <c r="G37" s="349" t="s">
        <v>65</v>
      </c>
      <c r="H37" s="350"/>
      <c r="J37" s="342"/>
      <c r="K37" s="178">
        <f t="shared" ref="K37:K50" si="4">K36+$A$17</f>
        <v>0.65486111111111112</v>
      </c>
      <c r="L37" s="181">
        <f>L36+1</f>
        <v>62</v>
      </c>
      <c r="M37" s="467"/>
      <c r="N37" s="187" t="str">
        <f>F43</f>
        <v>Søgne 2</v>
      </c>
      <c r="O37" s="172"/>
    </row>
    <row r="38" spans="2:15" ht="16" x14ac:dyDescent="0.15">
      <c r="B38" s="122">
        <f t="shared" si="3"/>
        <v>0.56249999999999989</v>
      </c>
      <c r="C38" s="123" t="s">
        <v>9</v>
      </c>
      <c r="D38" s="124">
        <f t="shared" si="2"/>
        <v>0.5659722222222221</v>
      </c>
      <c r="E38" s="111" t="s">
        <v>64</v>
      </c>
      <c r="F38" s="106" t="s">
        <v>73</v>
      </c>
      <c r="G38" s="347" t="s">
        <v>74</v>
      </c>
      <c r="H38" s="348"/>
      <c r="J38" s="342"/>
      <c r="K38" s="178">
        <f t="shared" si="4"/>
        <v>0.65694444444444444</v>
      </c>
      <c r="L38" s="181">
        <f>L37+1</f>
        <v>63</v>
      </c>
      <c r="M38" s="468"/>
      <c r="N38" s="464"/>
      <c r="O38" s="465" t="str">
        <f>G44</f>
        <v>Flekkefjord (miks)</v>
      </c>
    </row>
    <row r="39" spans="2:15" x14ac:dyDescent="0.15">
      <c r="J39" s="342"/>
      <c r="K39" s="178">
        <f t="shared" si="4"/>
        <v>0.65902777777777777</v>
      </c>
      <c r="L39" s="181">
        <f t="shared" ref="L39:L50" si="5">L38+1</f>
        <v>64</v>
      </c>
      <c r="M39" s="467"/>
      <c r="N39" s="146" t="str">
        <f>F44</f>
        <v>Froland 2</v>
      </c>
      <c r="O39" s="153"/>
    </row>
    <row r="40" spans="2:15" x14ac:dyDescent="0.15">
      <c r="B40" s="14"/>
      <c r="C40" s="13"/>
      <c r="D40" s="12"/>
      <c r="E40" s="40"/>
      <c r="F40" s="40"/>
      <c r="G40" s="40"/>
      <c r="H40" s="40"/>
      <c r="J40" s="342"/>
      <c r="K40" s="178">
        <f t="shared" si="4"/>
        <v>0.66111111111111109</v>
      </c>
      <c r="L40" s="181">
        <f t="shared" si="5"/>
        <v>65</v>
      </c>
      <c r="M40" s="468"/>
      <c r="N40" s="147"/>
      <c r="O40" s="154" t="str">
        <f>G45</f>
        <v>Arendal 3</v>
      </c>
    </row>
    <row r="41" spans="2:15" x14ac:dyDescent="0.15">
      <c r="B41" s="355" t="s">
        <v>76</v>
      </c>
      <c r="C41" s="356"/>
      <c r="D41" s="356"/>
      <c r="E41" s="356"/>
      <c r="F41" s="356"/>
      <c r="G41" s="356"/>
      <c r="H41" s="357"/>
      <c r="J41" s="342"/>
      <c r="K41" s="178">
        <f t="shared" si="4"/>
        <v>0.66319444444444442</v>
      </c>
      <c r="L41" s="181">
        <f t="shared" si="5"/>
        <v>66</v>
      </c>
      <c r="M41" s="467"/>
      <c r="N41" s="146" t="str">
        <f>F45</f>
        <v>Grimstad 2</v>
      </c>
      <c r="O41" s="153"/>
    </row>
    <row r="42" spans="2:15" x14ac:dyDescent="0.15">
      <c r="B42" s="26" t="s">
        <v>3</v>
      </c>
      <c r="C42" s="145"/>
      <c r="D42" s="27"/>
      <c r="E42" s="18" t="s">
        <v>0</v>
      </c>
      <c r="F42" s="18" t="s">
        <v>1</v>
      </c>
      <c r="G42" s="358" t="s">
        <v>2</v>
      </c>
      <c r="H42" s="359"/>
      <c r="J42" s="342"/>
      <c r="K42" s="178">
        <f t="shared" si="4"/>
        <v>0.66527777777777775</v>
      </c>
      <c r="L42" s="181">
        <f t="shared" si="5"/>
        <v>67</v>
      </c>
      <c r="M42" s="468"/>
      <c r="N42" s="147"/>
      <c r="O42" s="154" t="str">
        <f>G46</f>
        <v>Søgne 1</v>
      </c>
    </row>
    <row r="43" spans="2:15" ht="16" x14ac:dyDescent="0.15">
      <c r="B43" s="117">
        <f>B22</f>
        <v>0.61805555555555558</v>
      </c>
      <c r="C43" s="118" t="s">
        <v>9</v>
      </c>
      <c r="D43" s="149">
        <f t="shared" ref="D43:D49" si="6">B43+$A$18</f>
        <v>0.62152777777777779</v>
      </c>
      <c r="E43" s="477"/>
      <c r="F43" s="462" t="s">
        <v>55</v>
      </c>
      <c r="G43" s="479" t="s">
        <v>62</v>
      </c>
      <c r="H43" s="397"/>
      <c r="J43" s="342"/>
      <c r="K43" s="179">
        <f t="shared" si="4"/>
        <v>0.66736111111111107</v>
      </c>
      <c r="L43" s="182">
        <f t="shared" si="5"/>
        <v>68</v>
      </c>
      <c r="M43" s="473"/>
      <c r="N43" s="474" t="str">
        <f>F46</f>
        <v>Lillesand</v>
      </c>
      <c r="O43" s="475"/>
    </row>
    <row r="44" spans="2:15" ht="16" x14ac:dyDescent="0.15">
      <c r="B44" s="120">
        <f t="shared" ref="B44:B49" si="7">B43+$A$18</f>
        <v>0.62152777777777779</v>
      </c>
      <c r="C44" s="116" t="s">
        <v>9</v>
      </c>
      <c r="D44" s="150">
        <f t="shared" si="6"/>
        <v>0.625</v>
      </c>
      <c r="E44" s="459"/>
      <c r="F44" s="483" t="s">
        <v>69</v>
      </c>
      <c r="G44" s="480" t="s">
        <v>132</v>
      </c>
      <c r="H44" s="350"/>
      <c r="J44" s="342"/>
      <c r="K44" s="453">
        <f t="shared" si="4"/>
        <v>0.6694444444444444</v>
      </c>
      <c r="L44" s="454">
        <f t="shared" si="5"/>
        <v>69</v>
      </c>
      <c r="M44" s="470"/>
      <c r="N44" s="471"/>
      <c r="O44" s="472" t="str">
        <f>G47</f>
        <v>Søgne 2</v>
      </c>
    </row>
    <row r="45" spans="2:15" ht="16" x14ac:dyDescent="0.15">
      <c r="B45" s="120">
        <f t="shared" si="7"/>
        <v>0.625</v>
      </c>
      <c r="C45" s="116" t="s">
        <v>9</v>
      </c>
      <c r="D45" s="150">
        <f t="shared" si="6"/>
        <v>0.62847222222222221</v>
      </c>
      <c r="E45" s="459"/>
      <c r="F45" s="105" t="s">
        <v>70</v>
      </c>
      <c r="G45" s="480" t="s">
        <v>61</v>
      </c>
      <c r="H45" s="350"/>
      <c r="J45" s="342"/>
      <c r="K45" s="178">
        <f t="shared" si="4"/>
        <v>0.67152777777777772</v>
      </c>
      <c r="L45" s="181">
        <f t="shared" si="5"/>
        <v>70</v>
      </c>
      <c r="M45" s="467"/>
      <c r="N45" s="146" t="str">
        <f>F47</f>
        <v>Flekkefjord (miks)</v>
      </c>
      <c r="O45" s="153"/>
    </row>
    <row r="46" spans="2:15" ht="16" x14ac:dyDescent="0.15">
      <c r="B46" s="120">
        <f t="shared" si="7"/>
        <v>0.62847222222222221</v>
      </c>
      <c r="C46" s="116" t="s">
        <v>9</v>
      </c>
      <c r="D46" s="150">
        <f t="shared" si="6"/>
        <v>0.63194444444444442</v>
      </c>
      <c r="E46" s="478"/>
      <c r="F46" s="106" t="s">
        <v>39</v>
      </c>
      <c r="G46" s="481" t="s">
        <v>53</v>
      </c>
      <c r="H46" s="348"/>
      <c r="J46" s="342"/>
      <c r="K46" s="178">
        <f t="shared" si="4"/>
        <v>0.67361111111111105</v>
      </c>
      <c r="L46" s="181">
        <f t="shared" si="5"/>
        <v>71</v>
      </c>
      <c r="M46" s="468"/>
      <c r="N46" s="148"/>
      <c r="O46" s="154" t="str">
        <f>G48</f>
        <v>Froland 2</v>
      </c>
    </row>
    <row r="47" spans="2:15" ht="16" x14ac:dyDescent="0.15">
      <c r="B47" s="120">
        <f t="shared" si="7"/>
        <v>0.63194444444444442</v>
      </c>
      <c r="C47" s="116" t="s">
        <v>9</v>
      </c>
      <c r="D47" s="150">
        <f t="shared" si="6"/>
        <v>0.63541666666666663</v>
      </c>
      <c r="E47" s="477"/>
      <c r="F47" s="104" t="s">
        <v>132</v>
      </c>
      <c r="G47" s="479" t="s">
        <v>55</v>
      </c>
      <c r="H47" s="397"/>
      <c r="J47" s="342"/>
      <c r="K47" s="178">
        <f t="shared" si="4"/>
        <v>0.67569444444444438</v>
      </c>
      <c r="L47" s="181">
        <f t="shared" si="5"/>
        <v>72</v>
      </c>
      <c r="M47" s="467"/>
      <c r="N47" s="146" t="str">
        <f>F48</f>
        <v>Arendal 3</v>
      </c>
      <c r="O47" s="153"/>
    </row>
    <row r="48" spans="2:15" ht="16" x14ac:dyDescent="0.15">
      <c r="B48" s="120">
        <f t="shared" si="7"/>
        <v>0.63541666666666663</v>
      </c>
      <c r="C48" s="116" t="s">
        <v>9</v>
      </c>
      <c r="D48" s="150">
        <f t="shared" si="6"/>
        <v>0.63888888888888884</v>
      </c>
      <c r="E48" s="459"/>
      <c r="F48" s="105" t="s">
        <v>61</v>
      </c>
      <c r="G48" s="480" t="s">
        <v>69</v>
      </c>
      <c r="H48" s="350"/>
      <c r="J48" s="342"/>
      <c r="K48" s="178">
        <f t="shared" si="4"/>
        <v>0.6777777777777777</v>
      </c>
      <c r="L48" s="181">
        <f t="shared" si="5"/>
        <v>73</v>
      </c>
      <c r="M48" s="468"/>
      <c r="N48" s="147"/>
      <c r="O48" s="154" t="str">
        <f>G49</f>
        <v>Grimstad 2</v>
      </c>
    </row>
    <row r="49" spans="2:15" ht="16" customHeight="1" x14ac:dyDescent="0.15">
      <c r="B49" s="120">
        <f t="shared" ref="B49:B50" si="8">B48+$A$18</f>
        <v>0.63888888888888884</v>
      </c>
      <c r="C49" s="116" t="s">
        <v>9</v>
      </c>
      <c r="D49" s="150">
        <f t="shared" ref="D49:D50" si="9">B49+$A$18</f>
        <v>0.64236111111111105</v>
      </c>
      <c r="E49" s="459"/>
      <c r="F49" s="105" t="s">
        <v>53</v>
      </c>
      <c r="G49" s="480" t="s">
        <v>70</v>
      </c>
      <c r="H49" s="350"/>
      <c r="J49" s="342"/>
      <c r="K49" s="178">
        <f t="shared" si="4"/>
        <v>0.67986111111111103</v>
      </c>
      <c r="L49" s="181">
        <f t="shared" si="5"/>
        <v>74</v>
      </c>
      <c r="M49" s="468"/>
      <c r="N49" s="146" t="str">
        <f>F49</f>
        <v>Søgne 1</v>
      </c>
      <c r="O49" s="153"/>
    </row>
    <row r="50" spans="2:15" x14ac:dyDescent="0.15">
      <c r="B50" s="122">
        <f t="shared" si="8"/>
        <v>0.64236111111111105</v>
      </c>
      <c r="C50" s="123" t="s">
        <v>9</v>
      </c>
      <c r="D50" s="151">
        <f t="shared" si="9"/>
        <v>0.64583333333333326</v>
      </c>
      <c r="E50" s="460"/>
      <c r="F50" s="461"/>
      <c r="G50" s="482" t="s">
        <v>39</v>
      </c>
      <c r="H50" s="476"/>
      <c r="J50" s="343"/>
      <c r="K50" s="179">
        <f t="shared" si="4"/>
        <v>0.68194444444444435</v>
      </c>
      <c r="L50" s="182">
        <f t="shared" si="5"/>
        <v>75</v>
      </c>
      <c r="M50" s="469"/>
      <c r="N50" s="155"/>
      <c r="O50" s="156" t="str">
        <f>G50</f>
        <v>Lillesand</v>
      </c>
    </row>
    <row r="52" spans="2:15" x14ac:dyDescent="0.15">
      <c r="J52" s="463"/>
    </row>
  </sheetData>
  <sortState xmlns:xlrd2="http://schemas.microsoft.com/office/spreadsheetml/2017/richdata2" ref="H18:H25">
    <sortCondition ref="H25"/>
  </sortState>
  <mergeCells count="47">
    <mergeCell ref="G49:H49"/>
    <mergeCell ref="J36:J50"/>
    <mergeCell ref="B41:H41"/>
    <mergeCell ref="G50:H50"/>
    <mergeCell ref="G38:H38"/>
    <mergeCell ref="G45:H45"/>
    <mergeCell ref="G44:H44"/>
    <mergeCell ref="B19:D19"/>
    <mergeCell ref="B10:D10"/>
    <mergeCell ref="E10:F10"/>
    <mergeCell ref="B18:D18"/>
    <mergeCell ref="G43:H43"/>
    <mergeCell ref="K34:O34"/>
    <mergeCell ref="J34:J35"/>
    <mergeCell ref="B22:D22"/>
    <mergeCell ref="B21:D21"/>
    <mergeCell ref="B17:D17"/>
    <mergeCell ref="B2:O3"/>
    <mergeCell ref="B4:O5"/>
    <mergeCell ref="B8:F8"/>
    <mergeCell ref="B9:D9"/>
    <mergeCell ref="E9:F9"/>
    <mergeCell ref="J32:O32"/>
    <mergeCell ref="K8:O8"/>
    <mergeCell ref="J8:J9"/>
    <mergeCell ref="J10:J30"/>
    <mergeCell ref="B20:D20"/>
    <mergeCell ref="B24:D24"/>
    <mergeCell ref="B23:D23"/>
    <mergeCell ref="B16:D16"/>
    <mergeCell ref="B15:D15"/>
    <mergeCell ref="B14:D14"/>
    <mergeCell ref="B13:D13"/>
    <mergeCell ref="B12:D12"/>
    <mergeCell ref="B11:D11"/>
    <mergeCell ref="B30:H30"/>
    <mergeCell ref="G47:H47"/>
    <mergeCell ref="G46:H46"/>
    <mergeCell ref="G32:H32"/>
    <mergeCell ref="G33:H33"/>
    <mergeCell ref="G37:H37"/>
    <mergeCell ref="G36:H36"/>
    <mergeCell ref="G35:H35"/>
    <mergeCell ref="G34:H34"/>
    <mergeCell ref="G31:H31"/>
    <mergeCell ref="G48:H48"/>
    <mergeCell ref="G42:H42"/>
  </mergeCells>
  <phoneticPr fontId="11" type="noConversion"/>
  <pageMargins left="0.28999999999999998" right="0.28999999999999998" top="0.75" bottom="1" header="0.5" footer="0.5"/>
  <pageSetup paperSize="9" scale="81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3FE5-F32C-0243-BDCE-CB32D75AF39C}">
  <sheetPr>
    <tabColor rgb="FF7030A0"/>
    <pageSetUpPr fitToPage="1"/>
  </sheetPr>
  <dimension ref="A1:U144"/>
  <sheetViews>
    <sheetView showGridLines="0" zoomScale="120" zoomScaleNormal="120" zoomScalePageLayoutView="90" workbookViewId="0">
      <selection activeCell="L63" sqref="L63"/>
    </sheetView>
  </sheetViews>
  <sheetFormatPr baseColWidth="10" defaultColWidth="10.83203125" defaultRowHeight="14" x14ac:dyDescent="0.15"/>
  <cols>
    <col min="1" max="1" width="10.83203125" style="1" customWidth="1"/>
    <col min="2" max="2" width="14.83203125" style="2" customWidth="1"/>
    <col min="3" max="3" width="2.6640625" style="2" customWidth="1"/>
    <col min="4" max="4" width="6.83203125" style="2" customWidth="1"/>
    <col min="5" max="5" width="1" style="2" customWidth="1"/>
    <col min="6" max="6" width="6.83203125" style="1" customWidth="1"/>
    <col min="7" max="9" width="13.5" style="1" customWidth="1"/>
    <col min="10" max="10" width="2.83203125" style="1" customWidth="1"/>
    <col min="11" max="11" width="0.33203125" style="252" customWidth="1"/>
    <col min="12" max="12" width="2.83203125" style="1" customWidth="1"/>
    <col min="13" max="13" width="10.83203125" style="1" customWidth="1"/>
    <col min="14" max="15" width="7.83203125" style="1" customWidth="1"/>
    <col min="16" max="18" width="13.5" style="1" customWidth="1"/>
    <col min="19" max="19" width="13.83203125" style="1" customWidth="1"/>
    <col min="20" max="22" width="13.33203125" style="1" customWidth="1"/>
    <col min="23" max="23" width="11.83203125" style="1" customWidth="1"/>
    <col min="24" max="16384" width="10.83203125" style="1"/>
  </cols>
  <sheetData>
    <row r="1" spans="2:18" x14ac:dyDescent="0.15">
      <c r="K1" s="1"/>
    </row>
    <row r="2" spans="2:18" ht="15" customHeight="1" x14ac:dyDescent="0.15">
      <c r="B2" s="419" t="str">
        <f>Tidsplan!B2</f>
        <v>Oppvisningskonkurranse Aspirant</v>
      </c>
      <c r="C2" s="420"/>
      <c r="D2" s="421"/>
      <c r="E2" s="421"/>
      <c r="F2" s="421"/>
      <c r="G2" s="421"/>
      <c r="H2" s="421"/>
      <c r="I2" s="421"/>
      <c r="J2" s="421"/>
      <c r="K2" s="420"/>
      <c r="L2" s="420"/>
      <c r="M2" s="421"/>
      <c r="N2" s="421"/>
      <c r="O2" s="421"/>
      <c r="P2" s="421"/>
      <c r="Q2" s="421"/>
      <c r="R2" s="422"/>
    </row>
    <row r="3" spans="2:18" ht="15" customHeight="1" x14ac:dyDescent="0.15">
      <c r="B3" s="423"/>
      <c r="C3" s="424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6"/>
    </row>
    <row r="4" spans="2:18" ht="15" customHeight="1" x14ac:dyDescent="0.15">
      <c r="B4" s="423" t="str">
        <f>Tidsplan!B7</f>
        <v>Søndag 27.10.2024</v>
      </c>
      <c r="C4" s="424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6"/>
    </row>
    <row r="5" spans="2:18" ht="15" customHeight="1" x14ac:dyDescent="0.15">
      <c r="B5" s="427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9"/>
    </row>
    <row r="6" spans="2:18" x14ac:dyDescent="0.15">
      <c r="G6" s="2"/>
      <c r="H6" s="2"/>
      <c r="K6" s="1"/>
    </row>
    <row r="7" spans="2:18" x14ac:dyDescent="0.15">
      <c r="G7" s="2"/>
      <c r="H7" s="2"/>
      <c r="K7" s="1"/>
    </row>
    <row r="8" spans="2:18" ht="15" customHeight="1" x14ac:dyDescent="0.15">
      <c r="B8" s="431" t="s">
        <v>86</v>
      </c>
      <c r="C8" s="432"/>
      <c r="D8" s="432"/>
      <c r="E8" s="432"/>
      <c r="F8" s="432"/>
      <c r="G8" s="432"/>
      <c r="H8" s="433"/>
      <c r="K8" s="1"/>
    </row>
    <row r="9" spans="2:18" x14ac:dyDescent="0.15">
      <c r="B9" s="203">
        <v>0.375</v>
      </c>
      <c r="C9" s="204"/>
      <c r="D9" s="204"/>
      <c r="E9" s="204"/>
      <c r="F9" s="417" t="s">
        <v>4</v>
      </c>
      <c r="G9" s="417"/>
      <c r="H9" s="418"/>
      <c r="K9" s="1"/>
    </row>
    <row r="10" spans="2:18" ht="16" customHeight="1" x14ac:dyDescent="0.15">
      <c r="B10" s="205">
        <v>0.39583333333333331</v>
      </c>
      <c r="C10" s="206"/>
      <c r="D10" s="206"/>
      <c r="E10" s="206"/>
      <c r="F10" s="411" t="s">
        <v>58</v>
      </c>
      <c r="G10" s="411"/>
      <c r="H10" s="412"/>
      <c r="K10" s="1"/>
    </row>
    <row r="11" spans="2:18" ht="16" customHeight="1" x14ac:dyDescent="0.15">
      <c r="B11" s="199">
        <v>0.41666666666666669</v>
      </c>
      <c r="C11" s="200"/>
      <c r="D11" s="201"/>
      <c r="E11" s="201"/>
      <c r="F11" s="413" t="s">
        <v>99</v>
      </c>
      <c r="G11" s="413"/>
      <c r="H11" s="414"/>
      <c r="K11" s="1"/>
    </row>
    <row r="12" spans="2:18" ht="16" customHeight="1" x14ac:dyDescent="0.15">
      <c r="B12" s="205">
        <v>0.41666666666666669</v>
      </c>
      <c r="C12" s="206"/>
      <c r="D12" s="206"/>
      <c r="E12" s="206"/>
      <c r="F12" s="411" t="s">
        <v>26</v>
      </c>
      <c r="G12" s="411"/>
      <c r="H12" s="412"/>
      <c r="K12" s="1"/>
    </row>
    <row r="13" spans="2:18" ht="16" customHeight="1" x14ac:dyDescent="0.15">
      <c r="B13" s="202">
        <v>0.4375</v>
      </c>
      <c r="C13" s="198"/>
      <c r="D13" s="129"/>
      <c r="E13" s="129"/>
      <c r="F13" s="413" t="s">
        <v>77</v>
      </c>
      <c r="G13" s="413"/>
      <c r="H13" s="414"/>
      <c r="K13" s="1"/>
    </row>
    <row r="14" spans="2:18" ht="16" customHeight="1" x14ac:dyDescent="0.15">
      <c r="B14" s="207">
        <v>0.44791666666666669</v>
      </c>
      <c r="C14" s="208"/>
      <c r="D14" s="208"/>
      <c r="E14" s="208"/>
      <c r="F14" s="411" t="s">
        <v>100</v>
      </c>
      <c r="G14" s="411"/>
      <c r="H14" s="412"/>
      <c r="K14" s="1"/>
    </row>
    <row r="15" spans="2:18" ht="16" customHeight="1" x14ac:dyDescent="0.15">
      <c r="B15" s="207">
        <v>0.45833333333333331</v>
      </c>
      <c r="C15" s="209"/>
      <c r="D15" s="209"/>
      <c r="E15" s="209"/>
      <c r="F15" s="411" t="s">
        <v>23</v>
      </c>
      <c r="G15" s="411"/>
      <c r="H15" s="412"/>
      <c r="I15" s="39"/>
      <c r="K15" s="1"/>
    </row>
    <row r="16" spans="2:18" ht="16" customHeight="1" x14ac:dyDescent="0.15">
      <c r="B16" s="202">
        <v>0.45833333333333331</v>
      </c>
      <c r="C16" s="198"/>
      <c r="D16" s="129"/>
      <c r="E16" s="129"/>
      <c r="F16" s="411" t="s">
        <v>66</v>
      </c>
      <c r="G16" s="411"/>
      <c r="H16" s="412"/>
      <c r="K16" s="1"/>
    </row>
    <row r="17" spans="1:21" ht="16" customHeight="1" x14ac:dyDescent="0.15">
      <c r="A17" s="8">
        <v>2.7777777777777779E-3</v>
      </c>
      <c r="B17" s="202">
        <v>0.47569444444444442</v>
      </c>
      <c r="C17" s="72"/>
      <c r="D17" s="72"/>
      <c r="E17" s="72"/>
      <c r="F17" s="73" t="s">
        <v>78</v>
      </c>
      <c r="G17" s="127"/>
      <c r="H17" s="130"/>
      <c r="K17" s="1"/>
    </row>
    <row r="18" spans="1:21" ht="17" customHeight="1" x14ac:dyDescent="0.15">
      <c r="A18" s="8">
        <v>3.472222222222222E-3</v>
      </c>
      <c r="B18" s="202">
        <v>0.49652777777777773</v>
      </c>
      <c r="C18" s="72"/>
      <c r="D18" s="72"/>
      <c r="E18" s="72"/>
      <c r="F18" s="413" t="s">
        <v>116</v>
      </c>
      <c r="G18" s="413"/>
      <c r="H18" s="414"/>
      <c r="K18" s="1"/>
    </row>
    <row r="19" spans="1:21" ht="17" customHeight="1" x14ac:dyDescent="0.15">
      <c r="B19" s="202">
        <v>0.49652777777777773</v>
      </c>
      <c r="C19" s="198"/>
      <c r="D19" s="198"/>
      <c r="E19" s="198"/>
      <c r="F19" s="254" t="s">
        <v>67</v>
      </c>
      <c r="G19" s="254"/>
      <c r="H19" s="255"/>
      <c r="K19" s="1"/>
    </row>
    <row r="20" spans="1:21" ht="16" customHeight="1" x14ac:dyDescent="0.15">
      <c r="B20" s="202">
        <v>0.52777777777777779</v>
      </c>
      <c r="C20" s="198"/>
      <c r="D20" s="198"/>
      <c r="E20" s="198"/>
      <c r="F20" s="254" t="s">
        <v>80</v>
      </c>
      <c r="G20" s="254"/>
      <c r="H20" s="255"/>
      <c r="K20" s="1"/>
    </row>
    <row r="21" spans="1:21" ht="16" x14ac:dyDescent="0.2">
      <c r="B21" s="256">
        <v>0.56597222222222221</v>
      </c>
      <c r="C21" s="257"/>
      <c r="D21" s="257"/>
      <c r="E21" s="257"/>
      <c r="F21" s="281" t="s">
        <v>117</v>
      </c>
      <c r="G21" s="281"/>
      <c r="H21" s="282"/>
      <c r="K21" s="1"/>
      <c r="U21" s="210"/>
    </row>
    <row r="22" spans="1:21" ht="16" x14ac:dyDescent="0.2">
      <c r="B22" s="1"/>
      <c r="C22" s="1"/>
      <c r="D22" s="1"/>
      <c r="E22" s="1"/>
      <c r="K22" s="1"/>
      <c r="U22" s="210"/>
    </row>
    <row r="23" spans="1:21" ht="16" customHeight="1" x14ac:dyDescent="0.15">
      <c r="B23" s="79" t="s">
        <v>11</v>
      </c>
      <c r="D23" s="355" t="s">
        <v>59</v>
      </c>
      <c r="E23" s="356"/>
      <c r="F23" s="356"/>
      <c r="G23" s="356"/>
      <c r="H23" s="356"/>
      <c r="I23" s="357"/>
      <c r="M23" s="430" t="s">
        <v>13</v>
      </c>
      <c r="N23" s="386" t="s">
        <v>5</v>
      </c>
      <c r="O23" s="387"/>
      <c r="P23" s="387"/>
      <c r="Q23" s="387"/>
      <c r="R23" s="388"/>
    </row>
    <row r="24" spans="1:21" ht="16" x14ac:dyDescent="0.2">
      <c r="B24" s="212" t="s">
        <v>104</v>
      </c>
      <c r="D24" s="142" t="s">
        <v>3</v>
      </c>
      <c r="E24" s="143"/>
      <c r="F24" s="144"/>
      <c r="G24" s="18" t="s">
        <v>0</v>
      </c>
      <c r="H24" s="18" t="s">
        <v>1</v>
      </c>
      <c r="I24" s="18" t="s">
        <v>2</v>
      </c>
      <c r="J24" s="211"/>
      <c r="K24" s="253"/>
      <c r="L24" s="211"/>
      <c r="M24" s="385"/>
      <c r="N24" s="7" t="s">
        <v>6</v>
      </c>
      <c r="O24" s="7" t="s">
        <v>7</v>
      </c>
      <c r="P24" s="9" t="s">
        <v>0</v>
      </c>
      <c r="Q24" s="9" t="s">
        <v>1</v>
      </c>
      <c r="R24" s="9" t="s">
        <v>2</v>
      </c>
      <c r="U24" s="210"/>
    </row>
    <row r="25" spans="1:21" ht="15" customHeight="1" x14ac:dyDescent="0.2">
      <c r="B25" s="213" t="s">
        <v>105</v>
      </c>
      <c r="D25" s="96">
        <f>B12</f>
        <v>0.41666666666666669</v>
      </c>
      <c r="E25" s="97" t="s">
        <v>9</v>
      </c>
      <c r="F25" s="98">
        <f t="shared" ref="F25:F30" si="0">D25+$A$18</f>
        <v>0.4201388888888889</v>
      </c>
      <c r="G25" s="93"/>
      <c r="H25" s="214" t="str">
        <f>B24</f>
        <v>Arendal 6</v>
      </c>
      <c r="I25" s="215" t="str">
        <f>B25</f>
        <v>Søgne 4</v>
      </c>
      <c r="J25" s="211"/>
      <c r="K25" s="253"/>
      <c r="L25" s="211"/>
      <c r="M25" s="398" t="s">
        <v>11</v>
      </c>
      <c r="N25" s="177">
        <f>B15</f>
        <v>0.45833333333333331</v>
      </c>
      <c r="O25" s="180">
        <v>1</v>
      </c>
      <c r="P25" s="173"/>
      <c r="Q25" s="87" t="str">
        <f t="shared" ref="Q25:R30" si="1">H25</f>
        <v>Arendal 6</v>
      </c>
      <c r="R25" s="91" t="str">
        <f t="shared" si="1"/>
        <v>Søgne 4</v>
      </c>
      <c r="U25" s="210"/>
    </row>
    <row r="26" spans="1:21" ht="15" customHeight="1" x14ac:dyDescent="0.2">
      <c r="B26" s="213" t="s">
        <v>54</v>
      </c>
      <c r="D26" s="15">
        <f>D25+$A$18</f>
        <v>0.4201388888888889</v>
      </c>
      <c r="E26" s="6" t="s">
        <v>9</v>
      </c>
      <c r="F26" s="42">
        <f t="shared" si="0"/>
        <v>0.4236111111111111</v>
      </c>
      <c r="G26" s="94"/>
      <c r="H26" s="216" t="str">
        <f>B26</f>
        <v>Arendal 5</v>
      </c>
      <c r="I26" s="217" t="str">
        <f>B27</f>
        <v>Froland 7</v>
      </c>
      <c r="M26" s="399"/>
      <c r="N26" s="178">
        <f>N25+$A$17</f>
        <v>0.46111111111111108</v>
      </c>
      <c r="O26" s="181">
        <v>2</v>
      </c>
      <c r="P26" s="175"/>
      <c r="Q26" s="77" t="str">
        <f t="shared" si="1"/>
        <v>Arendal 5</v>
      </c>
      <c r="R26" s="88" t="str">
        <f t="shared" si="1"/>
        <v>Froland 7</v>
      </c>
      <c r="U26" s="210"/>
    </row>
    <row r="27" spans="1:21" ht="16" x14ac:dyDescent="0.2">
      <c r="B27" s="213" t="s">
        <v>106</v>
      </c>
      <c r="D27" s="16">
        <f>D26+$A$18</f>
        <v>0.4236111111111111</v>
      </c>
      <c r="E27" s="101" t="s">
        <v>9</v>
      </c>
      <c r="F27" s="102">
        <f t="shared" si="0"/>
        <v>0.42708333333333331</v>
      </c>
      <c r="G27" s="95"/>
      <c r="H27" s="218" t="str">
        <f>B28</f>
        <v>Søgne 3</v>
      </c>
      <c r="I27" s="219" t="str">
        <f>B29</f>
        <v>Froland 6</v>
      </c>
      <c r="M27" s="399"/>
      <c r="N27" s="178">
        <f>N26+$A$17</f>
        <v>0.46388888888888885</v>
      </c>
      <c r="O27" s="182">
        <v>3</v>
      </c>
      <c r="P27" s="176"/>
      <c r="Q27" s="90" t="str">
        <f t="shared" si="1"/>
        <v>Søgne 3</v>
      </c>
      <c r="R27" s="92" t="str">
        <f t="shared" si="1"/>
        <v>Froland 6</v>
      </c>
      <c r="U27" s="210"/>
    </row>
    <row r="28" spans="1:21" ht="15" customHeight="1" x14ac:dyDescent="0.2">
      <c r="B28" s="213" t="s">
        <v>107</v>
      </c>
      <c r="D28" s="183">
        <f>D27+$A$18</f>
        <v>0.42708333333333331</v>
      </c>
      <c r="E28" s="184" t="s">
        <v>9</v>
      </c>
      <c r="F28" s="185">
        <f t="shared" si="0"/>
        <v>0.43055555555555552</v>
      </c>
      <c r="G28" s="186"/>
      <c r="H28" s="220" t="str">
        <f>B25</f>
        <v>Søgne 4</v>
      </c>
      <c r="I28" s="221" t="str">
        <f>B24</f>
        <v>Arendal 6</v>
      </c>
      <c r="M28" s="399"/>
      <c r="N28" s="178">
        <f>N27+$A$17</f>
        <v>0.46666666666666662</v>
      </c>
      <c r="O28" s="181">
        <v>4</v>
      </c>
      <c r="P28" s="175"/>
      <c r="Q28" s="77" t="str">
        <f t="shared" si="1"/>
        <v>Søgne 4</v>
      </c>
      <c r="R28" s="88" t="str">
        <f t="shared" si="1"/>
        <v>Arendal 6</v>
      </c>
      <c r="U28" s="210"/>
    </row>
    <row r="29" spans="1:21" ht="16" x14ac:dyDescent="0.2">
      <c r="B29" s="222" t="s">
        <v>108</v>
      </c>
      <c r="D29" s="15">
        <f>D28+$A$18</f>
        <v>0.43055555555555552</v>
      </c>
      <c r="E29" s="6" t="s">
        <v>9</v>
      </c>
      <c r="F29" s="42">
        <f t="shared" si="0"/>
        <v>0.43402777777777773</v>
      </c>
      <c r="G29" s="94"/>
      <c r="H29" s="216" t="str">
        <f>B27</f>
        <v>Froland 7</v>
      </c>
      <c r="I29" s="217" t="str">
        <f>B26</f>
        <v>Arendal 5</v>
      </c>
      <c r="M29" s="399"/>
      <c r="N29" s="178">
        <f>N28+$A$17</f>
        <v>0.46944444444444439</v>
      </c>
      <c r="O29" s="181">
        <v>5</v>
      </c>
      <c r="P29" s="175"/>
      <c r="Q29" s="77" t="str">
        <f t="shared" si="1"/>
        <v>Froland 7</v>
      </c>
      <c r="R29" s="88" t="str">
        <f t="shared" si="1"/>
        <v>Arendal 5</v>
      </c>
      <c r="T29" s="210"/>
    </row>
    <row r="30" spans="1:21" ht="16" customHeight="1" x14ac:dyDescent="0.2">
      <c r="D30" s="16">
        <f>D29+$A$18</f>
        <v>0.43402777777777773</v>
      </c>
      <c r="E30" s="101" t="s">
        <v>9</v>
      </c>
      <c r="F30" s="102">
        <f t="shared" si="0"/>
        <v>0.43749999999999994</v>
      </c>
      <c r="G30" s="95"/>
      <c r="H30" s="218" t="str">
        <f>B29</f>
        <v>Froland 6</v>
      </c>
      <c r="I30" s="219" t="str">
        <f>B28</f>
        <v>Søgne 3</v>
      </c>
      <c r="M30" s="400"/>
      <c r="N30" s="179">
        <f>N29+$A$17</f>
        <v>0.47222222222222215</v>
      </c>
      <c r="O30" s="182">
        <v>6</v>
      </c>
      <c r="P30" s="176"/>
      <c r="Q30" s="90" t="str">
        <f t="shared" si="1"/>
        <v>Froland 6</v>
      </c>
      <c r="R30" s="92" t="str">
        <f t="shared" si="1"/>
        <v>Søgne 3</v>
      </c>
      <c r="T30" s="210"/>
    </row>
    <row r="31" spans="1:21" ht="16" x14ac:dyDescent="0.2">
      <c r="T31" s="210"/>
    </row>
    <row r="32" spans="1:21" ht="16" customHeight="1" x14ac:dyDescent="0.2">
      <c r="A32" s="41"/>
      <c r="F32" s="2"/>
      <c r="M32" s="367" t="s">
        <v>120</v>
      </c>
      <c r="N32" s="368"/>
      <c r="O32" s="368"/>
      <c r="P32" s="368"/>
      <c r="Q32" s="368"/>
      <c r="R32" s="369"/>
      <c r="T32" s="210"/>
    </row>
    <row r="33" spans="1:20" ht="16" customHeight="1" x14ac:dyDescent="0.2">
      <c r="A33" s="41"/>
      <c r="B33" s="1"/>
      <c r="F33" s="2"/>
      <c r="T33" s="210"/>
    </row>
    <row r="34" spans="1:20" ht="16" customHeight="1" x14ac:dyDescent="0.2">
      <c r="A34" s="41"/>
      <c r="B34" s="79" t="s">
        <v>12</v>
      </c>
      <c r="D34" s="355" t="s">
        <v>60</v>
      </c>
      <c r="E34" s="356"/>
      <c r="F34" s="356"/>
      <c r="G34" s="356"/>
      <c r="H34" s="356"/>
      <c r="I34" s="357"/>
      <c r="M34" s="415" t="s">
        <v>13</v>
      </c>
      <c r="N34" s="364" t="s">
        <v>5</v>
      </c>
      <c r="O34" s="365"/>
      <c r="P34" s="365"/>
      <c r="Q34" s="365"/>
      <c r="R34" s="366"/>
      <c r="T34" s="210"/>
    </row>
    <row r="35" spans="1:20" ht="16" customHeight="1" x14ac:dyDescent="0.2">
      <c r="A35" s="41"/>
      <c r="B35" s="223" t="s">
        <v>109</v>
      </c>
      <c r="D35" s="142" t="s">
        <v>3</v>
      </c>
      <c r="E35" s="143"/>
      <c r="F35" s="144"/>
      <c r="G35" s="18" t="s">
        <v>0</v>
      </c>
      <c r="H35" s="18" t="s">
        <v>1</v>
      </c>
      <c r="I35" s="18" t="s">
        <v>2</v>
      </c>
      <c r="M35" s="416"/>
      <c r="N35" s="7" t="s">
        <v>6</v>
      </c>
      <c r="O35" s="7" t="s">
        <v>7</v>
      </c>
      <c r="P35" s="9" t="s">
        <v>0</v>
      </c>
      <c r="Q35" s="9" t="s">
        <v>1</v>
      </c>
      <c r="R35" s="9" t="s">
        <v>2</v>
      </c>
      <c r="T35" s="210"/>
    </row>
    <row r="36" spans="1:20" ht="15.75" customHeight="1" x14ac:dyDescent="0.15">
      <c r="A36" s="41"/>
      <c r="B36" s="224" t="s">
        <v>56</v>
      </c>
      <c r="D36" s="96">
        <f>B16</f>
        <v>0.45833333333333331</v>
      </c>
      <c r="E36" s="97" t="s">
        <v>9</v>
      </c>
      <c r="F36" s="98">
        <f t="shared" ref="F36:F43" si="2">D36+$A$18</f>
        <v>0.46180555555555552</v>
      </c>
      <c r="G36" s="93"/>
      <c r="H36" s="214" t="str">
        <f>B35</f>
        <v>Froland 5</v>
      </c>
      <c r="I36" s="215" t="str">
        <f>B36</f>
        <v>Arendal 4</v>
      </c>
      <c r="M36" s="398" t="s">
        <v>12</v>
      </c>
      <c r="N36" s="177">
        <f>B19</f>
        <v>0.49652777777777773</v>
      </c>
      <c r="O36" s="180">
        <v>7</v>
      </c>
      <c r="P36" s="189"/>
      <c r="Q36" s="87" t="str">
        <f t="shared" ref="Q36:R43" si="3">H36</f>
        <v>Froland 5</v>
      </c>
      <c r="R36" s="91" t="str">
        <f t="shared" si="3"/>
        <v>Arendal 4</v>
      </c>
    </row>
    <row r="37" spans="1:20" ht="15.75" customHeight="1" x14ac:dyDescent="0.15">
      <c r="A37" s="41"/>
      <c r="B37" s="217" t="s">
        <v>110</v>
      </c>
      <c r="D37" s="15">
        <f t="shared" ref="D37:D43" si="4">D36+$A$18</f>
        <v>0.46180555555555552</v>
      </c>
      <c r="E37" s="6" t="s">
        <v>9</v>
      </c>
      <c r="F37" s="42">
        <f t="shared" si="2"/>
        <v>0.46527777777777773</v>
      </c>
      <c r="G37" s="94"/>
      <c r="H37" s="216" t="str">
        <f>B37</f>
        <v>Froland 4</v>
      </c>
      <c r="I37" s="217" t="str">
        <f>B38</f>
        <v>Arendal 3</v>
      </c>
      <c r="M37" s="399"/>
      <c r="N37" s="178">
        <f t="shared" ref="N37:N43" si="5">N36+$A$17</f>
        <v>0.4993055555555555</v>
      </c>
      <c r="O37" s="181">
        <v>8</v>
      </c>
      <c r="P37" s="191"/>
      <c r="Q37" s="77" t="str">
        <f t="shared" si="3"/>
        <v>Froland 4</v>
      </c>
      <c r="R37" s="88" t="str">
        <f t="shared" si="3"/>
        <v>Arendal 3</v>
      </c>
    </row>
    <row r="38" spans="1:20" ht="15.75" customHeight="1" x14ac:dyDescent="0.15">
      <c r="A38" s="41"/>
      <c r="B38" s="217" t="s">
        <v>61</v>
      </c>
      <c r="D38" s="15">
        <f t="shared" si="4"/>
        <v>0.46527777777777773</v>
      </c>
      <c r="E38" s="6" t="s">
        <v>9</v>
      </c>
      <c r="F38" s="42">
        <f t="shared" si="2"/>
        <v>0.46874999999999994</v>
      </c>
      <c r="G38" s="94"/>
      <c r="H38" s="216" t="str">
        <f>B39</f>
        <v>Froland 3</v>
      </c>
      <c r="I38" s="217" t="str">
        <f>B40</f>
        <v>Vågsbygd 2</v>
      </c>
      <c r="M38" s="399"/>
      <c r="N38" s="178">
        <f t="shared" si="5"/>
        <v>0.50208333333333333</v>
      </c>
      <c r="O38" s="181">
        <v>9</v>
      </c>
      <c r="P38" s="191"/>
      <c r="Q38" s="77" t="str">
        <f t="shared" si="3"/>
        <v>Froland 3</v>
      </c>
      <c r="R38" s="88" t="str">
        <f t="shared" si="3"/>
        <v>Vågsbygd 2</v>
      </c>
    </row>
    <row r="39" spans="1:20" ht="15.75" customHeight="1" x14ac:dyDescent="0.15">
      <c r="A39" s="41"/>
      <c r="B39" s="217" t="s">
        <v>112</v>
      </c>
      <c r="D39" s="16">
        <f t="shared" si="4"/>
        <v>0.46874999999999994</v>
      </c>
      <c r="E39" s="101" t="s">
        <v>9</v>
      </c>
      <c r="F39" s="102">
        <f t="shared" si="2"/>
        <v>0.47222222222222215</v>
      </c>
      <c r="G39" s="95"/>
      <c r="H39" s="218" t="str">
        <f>B41</f>
        <v>Mandal 2</v>
      </c>
      <c r="I39" s="219" t="str">
        <f>B42</f>
        <v>Søgne 2</v>
      </c>
      <c r="M39" s="399"/>
      <c r="N39" s="178">
        <f t="shared" si="5"/>
        <v>0.50486111111111109</v>
      </c>
      <c r="O39" s="182">
        <v>10</v>
      </c>
      <c r="P39" s="197"/>
      <c r="Q39" s="90" t="str">
        <f t="shared" si="3"/>
        <v>Mandal 2</v>
      </c>
      <c r="R39" s="92" t="str">
        <f t="shared" si="3"/>
        <v>Søgne 2</v>
      </c>
    </row>
    <row r="40" spans="1:20" ht="15.75" customHeight="1" x14ac:dyDescent="0.15">
      <c r="A40" s="41"/>
      <c r="B40" s="217" t="s">
        <v>111</v>
      </c>
      <c r="D40" s="183">
        <f t="shared" si="4"/>
        <v>0.47222222222222215</v>
      </c>
      <c r="E40" s="184" t="s">
        <v>9</v>
      </c>
      <c r="F40" s="185">
        <f t="shared" si="2"/>
        <v>0.47569444444444436</v>
      </c>
      <c r="G40" s="186"/>
      <c r="H40" s="220" t="str">
        <f>B36</f>
        <v>Arendal 4</v>
      </c>
      <c r="I40" s="221" t="str">
        <f>B35</f>
        <v>Froland 5</v>
      </c>
      <c r="M40" s="399"/>
      <c r="N40" s="178">
        <f t="shared" si="5"/>
        <v>0.50763888888888886</v>
      </c>
      <c r="O40" s="181">
        <v>11</v>
      </c>
      <c r="P40" s="191"/>
      <c r="Q40" s="77" t="str">
        <f t="shared" si="3"/>
        <v>Arendal 4</v>
      </c>
      <c r="R40" s="88" t="str">
        <f t="shared" si="3"/>
        <v>Froland 5</v>
      </c>
    </row>
    <row r="41" spans="1:20" ht="15.75" customHeight="1" x14ac:dyDescent="0.15">
      <c r="A41" s="41"/>
      <c r="B41" s="217" t="s">
        <v>113</v>
      </c>
      <c r="D41" s="15">
        <f t="shared" si="4"/>
        <v>0.47569444444444436</v>
      </c>
      <c r="E41" s="6" t="s">
        <v>9</v>
      </c>
      <c r="F41" s="42">
        <f t="shared" si="2"/>
        <v>0.47916666666666657</v>
      </c>
      <c r="G41" s="94"/>
      <c r="H41" s="216" t="str">
        <f>B38</f>
        <v>Arendal 3</v>
      </c>
      <c r="I41" s="217" t="str">
        <f>B37</f>
        <v>Froland 4</v>
      </c>
      <c r="M41" s="399"/>
      <c r="N41" s="178">
        <f t="shared" si="5"/>
        <v>0.51041666666666663</v>
      </c>
      <c r="O41" s="181">
        <v>12</v>
      </c>
      <c r="P41" s="191"/>
      <c r="Q41" s="77" t="str">
        <f t="shared" si="3"/>
        <v>Arendal 3</v>
      </c>
      <c r="R41" s="88" t="str">
        <f t="shared" si="3"/>
        <v>Froland 4</v>
      </c>
    </row>
    <row r="42" spans="1:20" ht="15.75" customHeight="1" x14ac:dyDescent="0.15">
      <c r="A42" s="41"/>
      <c r="B42" s="219" t="s">
        <v>55</v>
      </c>
      <c r="D42" s="15">
        <f t="shared" si="4"/>
        <v>0.47916666666666657</v>
      </c>
      <c r="E42" s="6" t="s">
        <v>9</v>
      </c>
      <c r="F42" s="42">
        <f t="shared" si="2"/>
        <v>0.48263888888888878</v>
      </c>
      <c r="G42" s="94"/>
      <c r="H42" s="216" t="str">
        <f>B40</f>
        <v>Vågsbygd 2</v>
      </c>
      <c r="I42" s="217" t="str">
        <f>B39</f>
        <v>Froland 3</v>
      </c>
      <c r="M42" s="399"/>
      <c r="N42" s="178">
        <f t="shared" si="5"/>
        <v>0.5131944444444444</v>
      </c>
      <c r="O42" s="181">
        <v>13</v>
      </c>
      <c r="P42" s="192"/>
      <c r="Q42" s="187" t="str">
        <f t="shared" si="3"/>
        <v>Vågsbygd 2</v>
      </c>
      <c r="R42" s="193" t="str">
        <f t="shared" si="3"/>
        <v>Froland 3</v>
      </c>
    </row>
    <row r="43" spans="1:20" ht="15.75" customHeight="1" x14ac:dyDescent="0.15">
      <c r="A43" s="41"/>
      <c r="B43" s="1"/>
      <c r="D43" s="16">
        <f t="shared" si="4"/>
        <v>0.48263888888888878</v>
      </c>
      <c r="E43" s="101" t="s">
        <v>9</v>
      </c>
      <c r="F43" s="102">
        <f t="shared" si="2"/>
        <v>0.48611111111111099</v>
      </c>
      <c r="G43" s="95"/>
      <c r="H43" s="218" t="str">
        <f>B42</f>
        <v>Søgne 2</v>
      </c>
      <c r="I43" s="219" t="str">
        <f>B41</f>
        <v>Mandal 2</v>
      </c>
      <c r="M43" s="400"/>
      <c r="N43" s="179">
        <f t="shared" si="5"/>
        <v>0.51597222222222217</v>
      </c>
      <c r="O43" s="182">
        <v>14</v>
      </c>
      <c r="P43" s="194"/>
      <c r="Q43" s="195" t="str">
        <f t="shared" si="3"/>
        <v>Søgne 2</v>
      </c>
      <c r="R43" s="196" t="str">
        <f t="shared" si="3"/>
        <v>Mandal 2</v>
      </c>
    </row>
    <row r="44" spans="1:20" ht="16" customHeight="1" x14ac:dyDescent="0.15">
      <c r="A44" s="41"/>
    </row>
    <row r="45" spans="1:20" ht="16" customHeight="1" x14ac:dyDescent="0.15">
      <c r="A45" s="41"/>
      <c r="M45" s="367" t="s">
        <v>119</v>
      </c>
      <c r="N45" s="368"/>
      <c r="O45" s="368"/>
      <c r="P45" s="368"/>
      <c r="Q45" s="368"/>
      <c r="R45" s="369"/>
    </row>
    <row r="46" spans="1:20" ht="16" customHeight="1" x14ac:dyDescent="0.15"/>
    <row r="47" spans="1:20" ht="16" customHeight="1" x14ac:dyDescent="0.15">
      <c r="B47" s="79" t="s">
        <v>24</v>
      </c>
      <c r="D47" s="355" t="s">
        <v>75</v>
      </c>
      <c r="E47" s="356"/>
      <c r="F47" s="356"/>
      <c r="G47" s="356"/>
      <c r="H47" s="356"/>
      <c r="I47" s="357"/>
      <c r="M47" s="415" t="s">
        <v>13</v>
      </c>
      <c r="N47" s="364" t="s">
        <v>5</v>
      </c>
      <c r="O47" s="365"/>
      <c r="P47" s="365"/>
      <c r="Q47" s="365"/>
      <c r="R47" s="366"/>
    </row>
    <row r="48" spans="1:20" ht="15.75" customHeight="1" x14ac:dyDescent="0.15">
      <c r="B48" s="223" t="s">
        <v>53</v>
      </c>
      <c r="D48" s="23" t="s">
        <v>3</v>
      </c>
      <c r="E48" s="145"/>
      <c r="F48" s="24"/>
      <c r="G48" s="18" t="s">
        <v>0</v>
      </c>
      <c r="H48" s="18" t="s">
        <v>1</v>
      </c>
      <c r="I48" s="18" t="s">
        <v>2</v>
      </c>
      <c r="M48" s="416"/>
      <c r="N48" s="7" t="s">
        <v>6</v>
      </c>
      <c r="O48" s="7" t="s">
        <v>7</v>
      </c>
      <c r="P48" s="9" t="s">
        <v>0</v>
      </c>
      <c r="Q48" s="9" t="s">
        <v>1</v>
      </c>
      <c r="R48" s="9" t="s">
        <v>2</v>
      </c>
    </row>
    <row r="49" spans="2:18" ht="15.75" customHeight="1" x14ac:dyDescent="0.15">
      <c r="B49" s="224" t="s">
        <v>63</v>
      </c>
      <c r="D49" s="117">
        <f>B18</f>
        <v>0.49652777777777773</v>
      </c>
      <c r="E49" s="118" t="s">
        <v>9</v>
      </c>
      <c r="F49" s="119">
        <f t="shared" ref="F49:F56" si="6">D49+$A$18</f>
        <v>0.49999999999999994</v>
      </c>
      <c r="G49" s="269" t="str">
        <f>B53</f>
        <v>Vågsbygd 1</v>
      </c>
      <c r="H49" s="270" t="str">
        <f>B48</f>
        <v>Søgne 1</v>
      </c>
      <c r="I49" s="271" t="str">
        <f>B49</f>
        <v>Arendal 2</v>
      </c>
      <c r="M49" s="398" t="s">
        <v>24</v>
      </c>
      <c r="N49" s="177">
        <f>B20</f>
        <v>0.52777777777777779</v>
      </c>
      <c r="O49" s="180">
        <f>O43+1</f>
        <v>15</v>
      </c>
      <c r="P49" s="269" t="str">
        <f>G49</f>
        <v>Vågsbygd 1</v>
      </c>
      <c r="Q49" s="86"/>
      <c r="R49" s="99"/>
    </row>
    <row r="50" spans="2:18" ht="16.25" customHeight="1" x14ac:dyDescent="0.15">
      <c r="B50" s="217" t="s">
        <v>69</v>
      </c>
      <c r="D50" s="120">
        <f t="shared" ref="D50:D56" si="7">D49+$A$18</f>
        <v>0.49999999999999994</v>
      </c>
      <c r="E50" s="116" t="s">
        <v>9</v>
      </c>
      <c r="F50" s="121">
        <f t="shared" si="6"/>
        <v>0.50347222222222221</v>
      </c>
      <c r="G50" s="267" t="str">
        <f>B54</f>
        <v>Arendal 1</v>
      </c>
      <c r="H50" s="258" t="str">
        <f>B50</f>
        <v>Froland 2</v>
      </c>
      <c r="I50" s="272" t="str">
        <f>B51</f>
        <v>Mandal 1</v>
      </c>
      <c r="M50" s="399"/>
      <c r="N50" s="178">
        <f>N49+$A$17</f>
        <v>0.53055555555555556</v>
      </c>
      <c r="O50" s="181">
        <f>O49+1</f>
        <v>16</v>
      </c>
      <c r="P50" s="174"/>
      <c r="Q50" s="187" t="str">
        <f>H49</f>
        <v>Søgne 1</v>
      </c>
      <c r="R50" s="193" t="str">
        <f>I49</f>
        <v>Arendal 2</v>
      </c>
    </row>
    <row r="51" spans="2:18" ht="16" x14ac:dyDescent="0.15">
      <c r="B51" s="217" t="s">
        <v>114</v>
      </c>
      <c r="D51" s="120">
        <f t="shared" si="7"/>
        <v>0.50347222222222221</v>
      </c>
      <c r="E51" s="116" t="s">
        <v>9</v>
      </c>
      <c r="F51" s="121">
        <f t="shared" si="6"/>
        <v>0.50694444444444442</v>
      </c>
      <c r="G51" s="268" t="str">
        <f>B55</f>
        <v>Grimstad</v>
      </c>
      <c r="H51" s="261" t="str">
        <f>B52</f>
        <v>Froland 1</v>
      </c>
      <c r="I51" s="215" t="str">
        <f>B53</f>
        <v>Vågsbygd 1</v>
      </c>
      <c r="M51" s="399"/>
      <c r="N51" s="178">
        <f t="shared" ref="N51:N59" si="8">N50+$A$17</f>
        <v>0.53333333333333333</v>
      </c>
      <c r="O51" s="181">
        <f t="shared" ref="O51:O59" si="9">O50+1</f>
        <v>17</v>
      </c>
      <c r="P51" s="279" t="str">
        <f>G50</f>
        <v>Arendal 1</v>
      </c>
      <c r="Q51" s="76"/>
      <c r="R51" s="100"/>
    </row>
    <row r="52" spans="2:18" ht="16" x14ac:dyDescent="0.15">
      <c r="B52" s="217" t="s">
        <v>72</v>
      </c>
      <c r="D52" s="120">
        <f t="shared" si="7"/>
        <v>0.50694444444444442</v>
      </c>
      <c r="E52" s="116" t="s">
        <v>9</v>
      </c>
      <c r="F52" s="121">
        <f t="shared" si="6"/>
        <v>0.51041666666666663</v>
      </c>
      <c r="G52" s="189"/>
      <c r="H52" s="260" t="str">
        <f>B54</f>
        <v>Arendal 1</v>
      </c>
      <c r="I52" s="266" t="str">
        <f>B55</f>
        <v>Grimstad</v>
      </c>
      <c r="M52" s="399"/>
      <c r="N52" s="178">
        <f t="shared" si="8"/>
        <v>0.53611111111111109</v>
      </c>
      <c r="O52" s="181">
        <f t="shared" si="9"/>
        <v>18</v>
      </c>
      <c r="P52" s="174"/>
      <c r="Q52" s="187" t="str">
        <f>H50</f>
        <v>Froland 2</v>
      </c>
      <c r="R52" s="193" t="str">
        <f>I50</f>
        <v>Mandal 1</v>
      </c>
    </row>
    <row r="53" spans="2:18" ht="16" x14ac:dyDescent="0.15">
      <c r="B53" s="217" t="s">
        <v>115</v>
      </c>
      <c r="D53" s="120">
        <f t="shared" si="7"/>
        <v>0.51041666666666663</v>
      </c>
      <c r="E53" s="116" t="s">
        <v>9</v>
      </c>
      <c r="F53" s="121">
        <f t="shared" si="6"/>
        <v>0.51388888888888884</v>
      </c>
      <c r="G53" s="192"/>
      <c r="H53" s="187" t="str">
        <f>B49</f>
        <v>Arendal 2</v>
      </c>
      <c r="I53" s="193" t="str">
        <f>B48</f>
        <v>Søgne 1</v>
      </c>
      <c r="M53" s="399"/>
      <c r="N53" s="178">
        <f t="shared" si="8"/>
        <v>0.53888888888888886</v>
      </c>
      <c r="O53" s="181">
        <f t="shared" si="9"/>
        <v>19</v>
      </c>
      <c r="P53" s="279" t="str">
        <f>G51</f>
        <v>Grimstad</v>
      </c>
      <c r="Q53" s="76"/>
      <c r="R53" s="103"/>
    </row>
    <row r="54" spans="2:18" ht="16" x14ac:dyDescent="0.15">
      <c r="B54" s="217" t="s">
        <v>64</v>
      </c>
      <c r="D54" s="120">
        <f t="shared" si="7"/>
        <v>0.51388888888888884</v>
      </c>
      <c r="E54" s="116" t="s">
        <v>9</v>
      </c>
      <c r="F54" s="121">
        <f t="shared" si="6"/>
        <v>0.51736111111111105</v>
      </c>
      <c r="G54" s="191"/>
      <c r="H54" s="187" t="str">
        <f>B51</f>
        <v>Mandal 1</v>
      </c>
      <c r="I54" s="193" t="str">
        <f>B50</f>
        <v>Froland 2</v>
      </c>
      <c r="M54" s="399"/>
      <c r="N54" s="178">
        <f t="shared" si="8"/>
        <v>0.54166666666666663</v>
      </c>
      <c r="O54" s="181">
        <f t="shared" si="9"/>
        <v>20</v>
      </c>
      <c r="P54" s="280"/>
      <c r="Q54" s="273" t="str">
        <f t="shared" ref="Q54:R59" si="10">H51</f>
        <v>Froland 1</v>
      </c>
      <c r="R54" s="278" t="str">
        <f t="shared" si="10"/>
        <v>Vågsbygd 1</v>
      </c>
    </row>
    <row r="55" spans="2:18" ht="16" x14ac:dyDescent="0.15">
      <c r="B55" s="219" t="s">
        <v>37</v>
      </c>
      <c r="D55" s="120">
        <f t="shared" si="7"/>
        <v>0.51736111111111105</v>
      </c>
      <c r="E55" s="116" t="s">
        <v>9</v>
      </c>
      <c r="F55" s="121">
        <f t="shared" si="6"/>
        <v>0.52083333333333326</v>
      </c>
      <c r="G55" s="197"/>
      <c r="H55" s="195" t="str">
        <f>B53</f>
        <v>Vågsbygd 1</v>
      </c>
      <c r="I55" s="196" t="str">
        <f>B52</f>
        <v>Froland 1</v>
      </c>
      <c r="M55" s="399"/>
      <c r="N55" s="178">
        <f t="shared" si="8"/>
        <v>0.5444444444444444</v>
      </c>
      <c r="O55" s="181">
        <f t="shared" si="9"/>
        <v>21</v>
      </c>
      <c r="P55" s="276"/>
      <c r="Q55" s="262" t="str">
        <f t="shared" si="10"/>
        <v>Arendal 1</v>
      </c>
      <c r="R55" s="193" t="str">
        <f t="shared" si="10"/>
        <v>Grimstad</v>
      </c>
    </row>
    <row r="56" spans="2:18" x14ac:dyDescent="0.15">
      <c r="D56" s="122">
        <f t="shared" si="7"/>
        <v>0.52083333333333326</v>
      </c>
      <c r="E56" s="123" t="s">
        <v>9</v>
      </c>
      <c r="F56" s="124">
        <f t="shared" si="6"/>
        <v>0.52430555555555547</v>
      </c>
      <c r="G56" s="263"/>
      <c r="H56" s="264" t="s">
        <v>37</v>
      </c>
      <c r="I56" s="265" t="s">
        <v>64</v>
      </c>
      <c r="M56" s="399"/>
      <c r="N56" s="178">
        <f t="shared" si="8"/>
        <v>0.54722222222222217</v>
      </c>
      <c r="O56" s="181">
        <f t="shared" si="9"/>
        <v>22</v>
      </c>
      <c r="P56" s="190"/>
      <c r="Q56" s="187" t="str">
        <f t="shared" si="10"/>
        <v>Arendal 2</v>
      </c>
      <c r="R56" s="193" t="str">
        <f t="shared" si="10"/>
        <v>Søgne 1</v>
      </c>
    </row>
    <row r="57" spans="2:18" x14ac:dyDescent="0.15">
      <c r="M57" s="399"/>
      <c r="N57" s="178">
        <f t="shared" si="8"/>
        <v>0.54999999999999993</v>
      </c>
      <c r="O57" s="181">
        <f t="shared" si="9"/>
        <v>23</v>
      </c>
      <c r="P57" s="190"/>
      <c r="Q57" s="187" t="str">
        <f t="shared" si="10"/>
        <v>Mandal 1</v>
      </c>
      <c r="R57" s="193" t="str">
        <f t="shared" si="10"/>
        <v>Froland 2</v>
      </c>
    </row>
    <row r="58" spans="2:18" x14ac:dyDescent="0.15">
      <c r="G58" s="41"/>
      <c r="M58" s="399"/>
      <c r="N58" s="178">
        <f t="shared" si="8"/>
        <v>0.5527777777777777</v>
      </c>
      <c r="O58" s="181">
        <f t="shared" si="9"/>
        <v>24</v>
      </c>
      <c r="P58" s="277"/>
      <c r="Q58" s="274" t="str">
        <f t="shared" si="10"/>
        <v>Vågsbygd 1</v>
      </c>
      <c r="R58" s="196" t="str">
        <f t="shared" si="10"/>
        <v>Froland 1</v>
      </c>
    </row>
    <row r="59" spans="2:18" x14ac:dyDescent="0.15">
      <c r="G59" s="41"/>
      <c r="M59" s="400"/>
      <c r="N59" s="179">
        <f t="shared" si="8"/>
        <v>0.55555555555555547</v>
      </c>
      <c r="O59" s="182">
        <f t="shared" si="9"/>
        <v>25</v>
      </c>
      <c r="P59" s="275"/>
      <c r="Q59" s="264" t="str">
        <f t="shared" si="10"/>
        <v>Grimstad</v>
      </c>
      <c r="R59" s="265" t="str">
        <f t="shared" si="10"/>
        <v>Arendal 1</v>
      </c>
    </row>
    <row r="60" spans="2:18" x14ac:dyDescent="0.15">
      <c r="G60" s="41"/>
    </row>
    <row r="61" spans="2:18" x14ac:dyDescent="0.15">
      <c r="G61" s="41"/>
      <c r="K61" s="1"/>
    </row>
    <row r="62" spans="2:18" x14ac:dyDescent="0.15">
      <c r="G62" s="41"/>
      <c r="K62" s="1"/>
    </row>
    <row r="63" spans="2:18" x14ac:dyDescent="0.15">
      <c r="G63" s="41"/>
      <c r="K63" s="1"/>
    </row>
    <row r="64" spans="2:18" x14ac:dyDescent="0.15">
      <c r="G64" s="41"/>
      <c r="K64" s="1"/>
    </row>
    <row r="65" spans="7:11" x14ac:dyDescent="0.15">
      <c r="G65" s="41"/>
      <c r="K65" s="1"/>
    </row>
    <row r="66" spans="7:11" x14ac:dyDescent="0.15">
      <c r="G66" s="41"/>
      <c r="K66" s="1"/>
    </row>
    <row r="67" spans="7:11" x14ac:dyDescent="0.15">
      <c r="K67" s="1"/>
    </row>
    <row r="68" spans="7:11" x14ac:dyDescent="0.15">
      <c r="K68" s="1"/>
    </row>
    <row r="69" spans="7:11" x14ac:dyDescent="0.15">
      <c r="K69" s="1"/>
    </row>
    <row r="70" spans="7:11" x14ac:dyDescent="0.15">
      <c r="K70" s="1"/>
    </row>
    <row r="71" spans="7:11" x14ac:dyDescent="0.15">
      <c r="K71" s="1"/>
    </row>
    <row r="72" spans="7:11" x14ac:dyDescent="0.15">
      <c r="K72" s="1"/>
    </row>
    <row r="73" spans="7:11" x14ac:dyDescent="0.15">
      <c r="K73" s="1"/>
    </row>
    <row r="74" spans="7:11" x14ac:dyDescent="0.15">
      <c r="K74" s="1"/>
    </row>
    <row r="75" spans="7:11" x14ac:dyDescent="0.15">
      <c r="K75" s="1"/>
    </row>
    <row r="76" spans="7:11" x14ac:dyDescent="0.15">
      <c r="K76" s="1"/>
    </row>
    <row r="77" spans="7:11" x14ac:dyDescent="0.15">
      <c r="K77" s="1"/>
    </row>
    <row r="78" spans="7:11" x14ac:dyDescent="0.15">
      <c r="K78" s="1"/>
    </row>
    <row r="79" spans="7:11" x14ac:dyDescent="0.15">
      <c r="K79" s="1"/>
    </row>
    <row r="80" spans="7:11" x14ac:dyDescent="0.15">
      <c r="K80" s="1"/>
    </row>
    <row r="81" spans="11:11" x14ac:dyDescent="0.15">
      <c r="K81" s="1"/>
    </row>
    <row r="82" spans="11:11" x14ac:dyDescent="0.15">
      <c r="K82" s="1"/>
    </row>
    <row r="83" spans="11:11" x14ac:dyDescent="0.15">
      <c r="K83" s="1"/>
    </row>
    <row r="84" spans="11:11" x14ac:dyDescent="0.15">
      <c r="K84" s="1"/>
    </row>
    <row r="85" spans="11:11" x14ac:dyDescent="0.15">
      <c r="K85" s="1"/>
    </row>
    <row r="86" spans="11:11" x14ac:dyDescent="0.15">
      <c r="K86" s="1"/>
    </row>
    <row r="87" spans="11:11" x14ac:dyDescent="0.15">
      <c r="K87" s="1"/>
    </row>
    <row r="88" spans="11:11" x14ac:dyDescent="0.15">
      <c r="K88" s="1"/>
    </row>
    <row r="89" spans="11:11" x14ac:dyDescent="0.15">
      <c r="K89" s="1"/>
    </row>
    <row r="90" spans="11:11" x14ac:dyDescent="0.15">
      <c r="K90" s="1"/>
    </row>
    <row r="91" spans="11:11" x14ac:dyDescent="0.15">
      <c r="K91" s="1"/>
    </row>
    <row r="92" spans="11:11" x14ac:dyDescent="0.15">
      <c r="K92" s="1"/>
    </row>
    <row r="93" spans="11:11" x14ac:dyDescent="0.15">
      <c r="K93" s="1"/>
    </row>
    <row r="94" spans="11:11" x14ac:dyDescent="0.15">
      <c r="K94" s="1"/>
    </row>
    <row r="95" spans="11:11" x14ac:dyDescent="0.15">
      <c r="K95" s="1"/>
    </row>
    <row r="96" spans="11:11" x14ac:dyDescent="0.15">
      <c r="K96" s="1"/>
    </row>
    <row r="97" spans="11:11" x14ac:dyDescent="0.15">
      <c r="K97" s="1"/>
    </row>
    <row r="98" spans="11:11" x14ac:dyDescent="0.15">
      <c r="K98" s="1"/>
    </row>
    <row r="99" spans="11:11" x14ac:dyDescent="0.15">
      <c r="K99" s="1"/>
    </row>
    <row r="100" spans="11:11" x14ac:dyDescent="0.15">
      <c r="K100" s="1"/>
    </row>
    <row r="101" spans="11:11" x14ac:dyDescent="0.15">
      <c r="K101" s="1"/>
    </row>
    <row r="102" spans="11:11" x14ac:dyDescent="0.15">
      <c r="K102" s="1"/>
    </row>
    <row r="103" spans="11:11" x14ac:dyDescent="0.15">
      <c r="K103" s="1"/>
    </row>
    <row r="104" spans="11:11" x14ac:dyDescent="0.15">
      <c r="K104" s="1"/>
    </row>
    <row r="105" spans="11:11" x14ac:dyDescent="0.15">
      <c r="K105" s="1"/>
    </row>
    <row r="106" spans="11:11" x14ac:dyDescent="0.15">
      <c r="K106" s="1"/>
    </row>
    <row r="107" spans="11:11" x14ac:dyDescent="0.15">
      <c r="K107" s="1"/>
    </row>
    <row r="108" spans="11:11" x14ac:dyDescent="0.15">
      <c r="K108" s="1"/>
    </row>
    <row r="109" spans="11:11" x14ac:dyDescent="0.15">
      <c r="K109" s="1"/>
    </row>
    <row r="110" spans="11:11" x14ac:dyDescent="0.15">
      <c r="K110" s="1"/>
    </row>
    <row r="111" spans="11:11" x14ac:dyDescent="0.15">
      <c r="K111" s="1"/>
    </row>
    <row r="112" spans="11:11" x14ac:dyDescent="0.15">
      <c r="K112" s="1"/>
    </row>
    <row r="113" spans="11:11" x14ac:dyDescent="0.15">
      <c r="K113" s="1"/>
    </row>
    <row r="114" spans="11:11" x14ac:dyDescent="0.15">
      <c r="K114" s="1"/>
    </row>
    <row r="115" spans="11:11" x14ac:dyDescent="0.15">
      <c r="K115" s="1"/>
    </row>
    <row r="116" spans="11:11" x14ac:dyDescent="0.15">
      <c r="K116" s="1"/>
    </row>
    <row r="117" spans="11:11" x14ac:dyDescent="0.15">
      <c r="K117" s="1"/>
    </row>
    <row r="118" spans="11:11" x14ac:dyDescent="0.15">
      <c r="K118" s="1"/>
    </row>
    <row r="119" spans="11:11" x14ac:dyDescent="0.15">
      <c r="K119" s="1"/>
    </row>
    <row r="120" spans="11:11" x14ac:dyDescent="0.15">
      <c r="K120" s="1"/>
    </row>
    <row r="121" spans="11:11" x14ac:dyDescent="0.15">
      <c r="K121" s="1"/>
    </row>
    <row r="122" spans="11:11" x14ac:dyDescent="0.15">
      <c r="K122" s="1"/>
    </row>
    <row r="123" spans="11:11" x14ac:dyDescent="0.15">
      <c r="K123" s="1"/>
    </row>
    <row r="124" spans="11:11" x14ac:dyDescent="0.15">
      <c r="K124" s="1"/>
    </row>
    <row r="125" spans="11:11" x14ac:dyDescent="0.15">
      <c r="K125" s="1"/>
    </row>
    <row r="126" spans="11:11" x14ac:dyDescent="0.15">
      <c r="K126" s="1"/>
    </row>
    <row r="127" spans="11:11" x14ac:dyDescent="0.15">
      <c r="K127" s="1"/>
    </row>
    <row r="128" spans="11:11" x14ac:dyDescent="0.15">
      <c r="K128" s="1"/>
    </row>
    <row r="129" spans="11:11" x14ac:dyDescent="0.15">
      <c r="K129" s="1"/>
    </row>
    <row r="130" spans="11:11" x14ac:dyDescent="0.15">
      <c r="K130" s="1"/>
    </row>
    <row r="131" spans="11:11" x14ac:dyDescent="0.15">
      <c r="K131" s="1"/>
    </row>
    <row r="132" spans="11:11" x14ac:dyDescent="0.15">
      <c r="K132" s="1"/>
    </row>
    <row r="133" spans="11:11" x14ac:dyDescent="0.15">
      <c r="K133" s="1"/>
    </row>
    <row r="134" spans="11:11" x14ac:dyDescent="0.15">
      <c r="K134" s="1"/>
    </row>
    <row r="135" spans="11:11" x14ac:dyDescent="0.15">
      <c r="K135" s="1"/>
    </row>
    <row r="136" spans="11:11" x14ac:dyDescent="0.15">
      <c r="K136" s="1"/>
    </row>
    <row r="137" spans="11:11" x14ac:dyDescent="0.15">
      <c r="K137" s="1"/>
    </row>
    <row r="138" spans="11:11" x14ac:dyDescent="0.15">
      <c r="K138" s="1"/>
    </row>
    <row r="139" spans="11:11" x14ac:dyDescent="0.15">
      <c r="K139" s="1"/>
    </row>
    <row r="140" spans="11:11" x14ac:dyDescent="0.15">
      <c r="K140" s="1"/>
    </row>
    <row r="141" spans="11:11" x14ac:dyDescent="0.15">
      <c r="K141" s="1"/>
    </row>
    <row r="142" spans="11:11" x14ac:dyDescent="0.15">
      <c r="K142" s="1"/>
    </row>
    <row r="143" spans="11:11" x14ac:dyDescent="0.15">
      <c r="K143" s="1"/>
    </row>
    <row r="144" spans="11:11" x14ac:dyDescent="0.15">
      <c r="K144" s="1"/>
    </row>
  </sheetData>
  <mergeCells count="26">
    <mergeCell ref="B2:R3"/>
    <mergeCell ref="B4:R5"/>
    <mergeCell ref="M23:M24"/>
    <mergeCell ref="N23:R23"/>
    <mergeCell ref="B8:H8"/>
    <mergeCell ref="F14:H14"/>
    <mergeCell ref="F10:H10"/>
    <mergeCell ref="F9:H9"/>
    <mergeCell ref="F18:H18"/>
    <mergeCell ref="F16:H16"/>
    <mergeCell ref="D23:I23"/>
    <mergeCell ref="F15:H15"/>
    <mergeCell ref="F13:H13"/>
    <mergeCell ref="F11:H11"/>
    <mergeCell ref="D47:I47"/>
    <mergeCell ref="M49:M59"/>
    <mergeCell ref="M47:M48"/>
    <mergeCell ref="M36:M43"/>
    <mergeCell ref="M34:M35"/>
    <mergeCell ref="F12:H12"/>
    <mergeCell ref="D34:I34"/>
    <mergeCell ref="M25:M30"/>
    <mergeCell ref="M45:R45"/>
    <mergeCell ref="N47:R47"/>
    <mergeCell ref="N34:R34"/>
    <mergeCell ref="M32:R32"/>
  </mergeCells>
  <pageMargins left="0.28999999999999998" right="0.28999999999999998" top="0.75" bottom="1" header="0.5" footer="0.5"/>
  <pageSetup paperSize="9" scale="81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Tidsplan</vt:lpstr>
      <vt:lpstr>Lag</vt:lpstr>
      <vt:lpstr>Lørdag - pulje 1+2</vt:lpstr>
      <vt:lpstr>Lørdag - pulje 3+4</vt:lpstr>
      <vt:lpstr>Søndag - Aspirant oppvisning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Patrick Vesth</cp:lastModifiedBy>
  <cp:lastPrinted>2017-05-21T19:11:29Z</cp:lastPrinted>
  <dcterms:created xsi:type="dcterms:W3CDTF">2016-05-12T12:58:31Z</dcterms:created>
  <dcterms:modified xsi:type="dcterms:W3CDTF">2024-10-10T11:12:51Z</dcterms:modified>
</cp:coreProperties>
</file>